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70" windowHeight="10080" tabRatio="770" firstSheet="8" activeTab="13"/>
  </bookViews>
  <sheets>
    <sheet name="表1部门收支预算总表" sheetId="1" r:id="rId1"/>
    <sheet name="表2部门收入预算总表" sheetId="2" r:id="rId2"/>
    <sheet name="表3部门支出预算总表" sheetId="3" r:id="rId3"/>
    <sheet name="表4基本支出预算表" sheetId="4" r:id="rId4"/>
    <sheet name="表5项目支出预算表" sheetId="5" r:id="rId5"/>
    <sheet name="表6财政拨款收支总体情况表" sheetId="6" r:id="rId6"/>
    <sheet name="表7一般公共预算支出情况表" sheetId="7" r:id="rId7"/>
    <sheet name="表8政府性基金预算支出情况表" sheetId="8" r:id="rId8"/>
    <sheet name="表9国有资本经营预算支出情况表" sheetId="9" r:id="rId9"/>
    <sheet name="表10上级专项转移支付支出预算表" sheetId="10" r:id="rId10"/>
    <sheet name="表11政府采购预算表" sheetId="11" r:id="rId11"/>
    <sheet name="表12“三公”经费财政拨款预算情况表" sheetId="12" r:id="rId12"/>
    <sheet name="表13绩效管理项目表" sheetId="13" r:id="rId13"/>
    <sheet name="表14部门预算绩效目标申报表" sheetId="14" r:id="rId14"/>
  </sheets>
  <definedNames>
    <definedName name="_xlnm._FilterDatabase" localSheetId="4" hidden="1">'表5项目支出预算表'!$A$6:$S$43</definedName>
    <definedName name="_xlnm.Print_Titles" localSheetId="0">'表1部门收支预算总表'!$1:$5</definedName>
    <definedName name="_xlnm.Print_Titles" localSheetId="3">'表4基本支出预算表'!$1:$6</definedName>
    <definedName name="_xlnm.Print_Titles" localSheetId="4">'表5项目支出预算表'!$1:$6</definedName>
    <definedName name="_xlnm.Print_Titles" localSheetId="5">'表6财政拨款收支总体情况表'!$1:$5</definedName>
    <definedName name="_xlnm.Print_Titles" localSheetId="6">'表7一般公共预算支出情况表'!$1:$5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<sst xmlns="http://schemas.openxmlformats.org/spreadsheetml/2006/main" count="844" uniqueCount="373">
  <si>
    <t>表1</t>
  </si>
  <si>
    <t>部门收支预算总表</t>
  </si>
  <si>
    <t>单位名称：深圳市光明新区凤凰办事处</t>
  </si>
  <si>
    <t>单位：万元</t>
  </si>
  <si>
    <t>收      入</t>
  </si>
  <si>
    <t>支      出</t>
  </si>
  <si>
    <t>项目</t>
  </si>
  <si>
    <t>2018年预算数</t>
  </si>
  <si>
    <t>一、财政预算拨款</t>
  </si>
  <si>
    <t>一、一般公共服务支出</t>
  </si>
  <si>
    <t xml:space="preserve">      一般公共预算拨款</t>
  </si>
  <si>
    <t xml:space="preserve">    财政事务</t>
  </si>
  <si>
    <t xml:space="preserve">        一般性经费拨款</t>
  </si>
  <si>
    <t xml:space="preserve">      一般行政管理事务</t>
  </si>
  <si>
    <t xml:space="preserve">        财政专项资金拨款</t>
  </si>
  <si>
    <t xml:space="preserve">    纪检监察事务</t>
  </si>
  <si>
    <t xml:space="preserve">        政府投资项目拨款</t>
  </si>
  <si>
    <t xml:space="preserve">      其他纪检监察事务支出</t>
  </si>
  <si>
    <t xml:space="preserve">      政府性基金预算拨款</t>
  </si>
  <si>
    <t xml:space="preserve">    商贸事务</t>
  </si>
  <si>
    <t xml:space="preserve">      国有资本经营预算拨款</t>
  </si>
  <si>
    <t xml:space="preserve">      其他商贸事务支出</t>
  </si>
  <si>
    <t xml:space="preserve">      财政专户拨款</t>
  </si>
  <si>
    <t xml:space="preserve">    群众团体事务</t>
  </si>
  <si>
    <t>二、事业收入</t>
  </si>
  <si>
    <t xml:space="preserve">      其他群众团体事务支出</t>
  </si>
  <si>
    <t>三、事业单位经营收入</t>
  </si>
  <si>
    <t xml:space="preserve">    组织事务</t>
  </si>
  <si>
    <t>四、其他收入</t>
  </si>
  <si>
    <t xml:space="preserve">      其他组织事务支出</t>
  </si>
  <si>
    <t xml:space="preserve">    其他共产党事务支出</t>
  </si>
  <si>
    <t xml:space="preserve">      其他共产党事务支出</t>
  </si>
  <si>
    <t>二、公共安全支出</t>
  </si>
  <si>
    <t xml:space="preserve">    公安</t>
  </si>
  <si>
    <t xml:space="preserve">      治安管理</t>
  </si>
  <si>
    <t>三、社会保障和就业支出</t>
  </si>
  <si>
    <t xml:space="preserve">    人力资源和社会保障管理事务</t>
  </si>
  <si>
    <t xml:space="preserve">    行政事业单位离退休</t>
  </si>
  <si>
    <t xml:space="preserve">      归口管理的行政单位离退休</t>
  </si>
  <si>
    <r>
      <t xml:space="preserve">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事业单位离退休</t>
    </r>
  </si>
  <si>
    <t xml:space="preserve">      机关事业单位基本养老保险缴费支出</t>
  </si>
  <si>
    <t xml:space="preserve">      机关事业单位职业年金缴费支出</t>
  </si>
  <si>
    <t>四、医疗卫生与计划生育支出</t>
  </si>
  <si>
    <t xml:space="preserve">    计划生育事务</t>
  </si>
  <si>
    <t xml:space="preserve">      其他计划生育事务支出</t>
  </si>
  <si>
    <t>五、城乡社区支出</t>
  </si>
  <si>
    <t xml:space="preserve">    城乡社区管理事务</t>
  </si>
  <si>
    <t xml:space="preserve">      机关服务</t>
  </si>
  <si>
    <t xml:space="preserve">      城管执法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</si>
  <si>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</si>
  <si>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</si>
  <si>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</si>
  <si>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城乡社区环境卫生</t>
  </si>
  <si>
    <t xml:space="preserve">      城乡社区环境卫生</t>
  </si>
  <si>
    <t xml:space="preserve">    国有土地使用权出让收入安排的支出</t>
  </si>
  <si>
    <t xml:space="preserve">      土地开发支出</t>
  </si>
  <si>
    <t xml:space="preserve">      城市建设支出</t>
  </si>
  <si>
    <t xml:space="preserve">      补助被征地农民支出</t>
  </si>
  <si>
    <t xml:space="preserve">    其他城乡社区支出</t>
  </si>
  <si>
    <t xml:space="preserve">      其他城乡社区支出</t>
  </si>
  <si>
    <t>六、资源勘探信息等支出</t>
  </si>
  <si>
    <t xml:space="preserve">    安全生产监管</t>
  </si>
  <si>
    <t>七、住房保障支出</t>
  </si>
  <si>
    <t xml:space="preserve">    住房改革支出</t>
  </si>
  <si>
    <t xml:space="preserve">      住房公积金</t>
  </si>
  <si>
    <t xml:space="preserve">      购房补贴</t>
  </si>
  <si>
    <t>本年收入合计</t>
  </si>
  <si>
    <t>本年支出合计</t>
  </si>
  <si>
    <t>上级补助收入</t>
  </si>
  <si>
    <t>对附属单位补助支出</t>
  </si>
  <si>
    <t>附属单位上缴收入</t>
  </si>
  <si>
    <t>上缴上级支出</t>
  </si>
  <si>
    <t>用事业基金弥补收支差额</t>
  </si>
  <si>
    <t>结转下年</t>
  </si>
  <si>
    <t>上年结余、结转</t>
  </si>
  <si>
    <t>收    入    总    计</t>
  </si>
  <si>
    <t>支    出    总    计</t>
  </si>
  <si>
    <t>表2</t>
  </si>
  <si>
    <t>部门收入预算总表</t>
  </si>
  <si>
    <t>预算单位</t>
  </si>
  <si>
    <t>收入总计</t>
  </si>
  <si>
    <t>本年收入</t>
  </si>
  <si>
    <t>财政预算拨款</t>
  </si>
  <si>
    <t>事业   收入</t>
  </si>
  <si>
    <t>事业单位经营收入</t>
  </si>
  <si>
    <t>其他收入</t>
  </si>
  <si>
    <t>小计</t>
  </si>
  <si>
    <t>一般公共预算拨款</t>
  </si>
  <si>
    <t>政府性  基金预算拨款</t>
  </si>
  <si>
    <t>国有资本经营预算拨款</t>
  </si>
  <si>
    <t>财政专户拨款</t>
  </si>
  <si>
    <t>一般性经费拨款</t>
  </si>
  <si>
    <t>财政专项资金拨款</t>
  </si>
  <si>
    <t>政府投资项目拨款</t>
  </si>
  <si>
    <t>光明新区凤凰办事处</t>
  </si>
  <si>
    <t xml:space="preserve">  凤凰办事处本级</t>
  </si>
  <si>
    <t xml:space="preserve">  凤凰行政服务中心</t>
  </si>
  <si>
    <t xml:space="preserve">  凤凰党建服务中心</t>
  </si>
  <si>
    <t xml:space="preserve">  凤凰社区网格管理中心</t>
  </si>
  <si>
    <t xml:space="preserve">  凤凰市政管理服务中心</t>
  </si>
  <si>
    <t xml:space="preserve">  凤凰土地整备中心</t>
  </si>
  <si>
    <t xml:space="preserve">  凤凰企业服务中心</t>
  </si>
  <si>
    <t>表3</t>
  </si>
  <si>
    <t>部门支出预算总表</t>
  </si>
  <si>
    <t>支出总计</t>
  </si>
  <si>
    <t>基本支出</t>
  </si>
  <si>
    <t>项目支出</t>
  </si>
  <si>
    <t>其中：</t>
  </si>
  <si>
    <t>2018年         政府采购项目</t>
  </si>
  <si>
    <t>待支付以前年度政府采购项目</t>
  </si>
  <si>
    <t>表4</t>
  </si>
  <si>
    <t>基本支出预算表</t>
  </si>
  <si>
    <t>支出项目类别</t>
  </si>
  <si>
    <t>总计</t>
  </si>
  <si>
    <t>事业收入</t>
  </si>
  <si>
    <t>政府性基金预算拨款</t>
  </si>
  <si>
    <t xml:space="preserve">    工资福利支出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</si>
  <si>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</si>
  <si>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</si>
  <si>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</si>
  <si>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</si>
  <si>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 xml:space="preserve">      职业年金缴费</t>
  </si>
  <si>
    <t xml:space="preserve">      职工基本医疗保险缴费</t>
  </si>
  <si>
    <t xml:space="preserve">      公务员医疗补助缴费</t>
  </si>
  <si>
    <t xml:space="preserve">      其他社会保障缴费</t>
  </si>
  <si>
    <t xml:space="preserve">      其他工资福利支出</t>
  </si>
  <si>
    <t xml:space="preserve">    商品和服务支出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</si>
  <si>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</si>
  <si>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</si>
  <si>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</si>
  <si>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</si>
  <si>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</si>
  <si>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差旅费</t>
  </si>
  <si>
    <t xml:space="preserve">      维修（护）费</t>
  </si>
  <si>
    <t xml:space="preserve">      会议费</t>
  </si>
  <si>
    <t xml:space="preserve">      培训费</t>
  </si>
  <si>
    <t xml:space="preserve">      专用材料费</t>
  </si>
  <si>
    <t xml:space="preserve">      劳务费</t>
  </si>
  <si>
    <t xml:space="preserve">      工会经费</t>
  </si>
  <si>
    <t xml:space="preserve">      其他交通费用</t>
  </si>
  <si>
    <t xml:space="preserve">      其他商品和服务支出</t>
  </si>
  <si>
    <t xml:space="preserve">    对个人和家庭的补助</t>
  </si>
  <si>
    <t xml:space="preserve">      退休费</t>
  </si>
  <si>
    <t xml:space="preserve">      其他对个人和家庭的补助</t>
  </si>
  <si>
    <t xml:space="preserve">      绩效工资</t>
  </si>
  <si>
    <t xml:space="preserve">      公务接待费</t>
  </si>
  <si>
    <t xml:space="preserve">      公务用车运行维护费</t>
  </si>
  <si>
    <t xml:space="preserve">    资本性支出</t>
  </si>
  <si>
    <t xml:space="preserve">      办公设备购置</t>
  </si>
  <si>
    <t xml:space="preserve">      租赁费</t>
  </si>
  <si>
    <t>表5</t>
  </si>
  <si>
    <t>项目支出预算表</t>
  </si>
  <si>
    <t xml:space="preserve">    党组织活动经费</t>
  </si>
  <si>
    <t xml:space="preserve">    劳务派遣人员管理经费</t>
  </si>
  <si>
    <t xml:space="preserve">    综合管理事务工作经费</t>
  </si>
  <si>
    <t xml:space="preserve">    纪检监察工作经费</t>
  </si>
  <si>
    <t xml:space="preserve">    组织人事及党建经费</t>
  </si>
  <si>
    <t xml:space="preserve">    政法事务工作经费</t>
  </si>
  <si>
    <t xml:space="preserve">    社会事务管理工作经费</t>
  </si>
  <si>
    <t xml:space="preserve">    城市管理工作经费</t>
  </si>
  <si>
    <t xml:space="preserve">    查违清拆工作经费</t>
  </si>
  <si>
    <t xml:space="preserve">    安全生产监督管理经费</t>
  </si>
  <si>
    <t xml:space="preserve">    财经管理工作经费</t>
  </si>
  <si>
    <t xml:space="preserve">    公共事业管理工作经费</t>
  </si>
  <si>
    <t xml:space="preserve">    工青妇工作经费</t>
  </si>
  <si>
    <t xml:space="preserve">    人民武装事务经费</t>
  </si>
  <si>
    <t xml:space="preserve">    消安办经费</t>
  </si>
  <si>
    <t xml:space="preserve">    社区党委、居委及工作站经费</t>
  </si>
  <si>
    <t xml:space="preserve">    同富裕社保经费</t>
  </si>
  <si>
    <t xml:space="preserve">    计生达标考核</t>
  </si>
  <si>
    <t xml:space="preserve">    行政绩效评估结果运用</t>
  </si>
  <si>
    <t xml:space="preserve">    机动经费</t>
  </si>
  <si>
    <t xml:space="preserve">    行政服务事务工作经费</t>
  </si>
  <si>
    <t xml:space="preserve">    人才人事工作经费</t>
  </si>
  <si>
    <t xml:space="preserve">    社区网格管理事务经费</t>
  </si>
  <si>
    <t xml:space="preserve">    市政服务工作经费</t>
  </si>
  <si>
    <t xml:space="preserve">    塘尾社区公园绿化及配套设施完善提升</t>
  </si>
  <si>
    <t xml:space="preserve">    地质灾害治理项目</t>
  </si>
  <si>
    <t xml:space="preserve">    基层社区项目</t>
  </si>
  <si>
    <t xml:space="preserve">    土地整备事务经费</t>
  </si>
  <si>
    <t xml:space="preserve">    企业服务工作经费</t>
  </si>
  <si>
    <t>表6</t>
  </si>
  <si>
    <t>财政拨款收支总体情况表</t>
  </si>
  <si>
    <t>一、一般公共预算拨款</t>
  </si>
  <si>
    <t xml:space="preserve">      一般性经费拨款</t>
  </si>
  <si>
    <t xml:space="preserve">      财政专项资金拨款</t>
  </si>
  <si>
    <t xml:space="preserve">      政府投资项目拨款</t>
  </si>
  <si>
    <t>二、政府性基金预算拨款</t>
  </si>
  <si>
    <t>三、国有资本经营预算拨款</t>
  </si>
  <si>
    <t>四、财政专户拨款</t>
  </si>
  <si>
    <t>表7</t>
  </si>
  <si>
    <t>一般公共预算支出情况表</t>
  </si>
  <si>
    <t>科目编码</t>
  </si>
  <si>
    <t>科目名称</t>
  </si>
  <si>
    <t>一般公共服务支出</t>
  </si>
  <si>
    <t xml:space="preserve">  财政事务</t>
  </si>
  <si>
    <t xml:space="preserve">    一般行政管理事务</t>
  </si>
  <si>
    <t xml:space="preserve">  纪检监察事务</t>
  </si>
  <si>
    <t xml:space="preserve">    其他纪检监察事务支出</t>
  </si>
  <si>
    <t xml:space="preserve">  群众团体事务</t>
  </si>
  <si>
    <t xml:space="preserve">    其他群众团体事务支出</t>
  </si>
  <si>
    <t xml:space="preserve">  组织事务</t>
  </si>
  <si>
    <t xml:space="preserve">    其他组织事务支出</t>
  </si>
  <si>
    <t xml:space="preserve">  其他共产党事务支出</t>
  </si>
  <si>
    <t>公共安全支出</t>
  </si>
  <si>
    <t xml:space="preserve">  公安</t>
  </si>
  <si>
    <t xml:space="preserve">    治安管理</t>
  </si>
  <si>
    <t>社会保障和就业支出</t>
  </si>
  <si>
    <t xml:space="preserve">  人力资源和社会保障管理事务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</si>
  <si>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</si>
  <si>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</si>
  <si>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</si>
  <si>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 xml:space="preserve">    机关事业单位职业年金缴费支出</t>
  </si>
  <si>
    <t>医疗卫生与计划生育支出</t>
  </si>
  <si>
    <t xml:space="preserve">  计划生育事务</t>
  </si>
  <si>
    <t xml:space="preserve">    其他计划生育事务支出</t>
  </si>
  <si>
    <t>城乡社区支出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</si>
  <si>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</si>
  <si>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</si>
  <si>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</si>
  <si>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城乡社区规划与管理</t>
  </si>
  <si>
    <t xml:space="preserve">  其他城乡社区支出</t>
  </si>
  <si>
    <t>资源勘探信息等支出</t>
  </si>
  <si>
    <t xml:space="preserve">  安全生产监管</t>
  </si>
  <si>
    <t>住房保障支出</t>
  </si>
  <si>
    <t xml:space="preserve">  住房改革支出</t>
  </si>
  <si>
    <t xml:space="preserve">    住房公积金</t>
  </si>
  <si>
    <t xml:space="preserve">    购房补贴</t>
  </si>
  <si>
    <t xml:space="preserve">    机关服务</t>
  </si>
  <si>
    <t xml:space="preserve">  城乡社区环境卫生</t>
  </si>
  <si>
    <t xml:space="preserve">  商贸事务</t>
  </si>
  <si>
    <t xml:space="preserve">    其他商贸事务支出</t>
  </si>
  <si>
    <r>
      <t xml:space="preserve">    </t>
    </r>
    <r>
      <rPr>
        <sz val="10"/>
        <rFont val="宋体"/>
        <family val="0"/>
      </rPr>
      <t>事业单位离退休</t>
    </r>
  </si>
  <si>
    <t>表8</t>
  </si>
  <si>
    <t>政府性基金预算支出情况表</t>
  </si>
  <si>
    <t>2120803</t>
  </si>
  <si>
    <t>表9</t>
  </si>
  <si>
    <t>国有资本经营预算支出情况表</t>
  </si>
  <si>
    <t>表10</t>
  </si>
  <si>
    <t>上级专项转移支付支出预算表</t>
  </si>
  <si>
    <t>项目名称</t>
  </si>
  <si>
    <t>项目金额</t>
  </si>
  <si>
    <t>表11</t>
  </si>
  <si>
    <t>2018年政府采购项目支出预算表</t>
  </si>
  <si>
    <t>单位</t>
  </si>
  <si>
    <t>编号</t>
  </si>
  <si>
    <t xml:space="preserve">采购品目
</t>
  </si>
  <si>
    <t>金额</t>
  </si>
  <si>
    <t>A</t>
  </si>
  <si>
    <t>货物类</t>
  </si>
  <si>
    <t>A03</t>
  </si>
  <si>
    <t>一般设备</t>
  </si>
  <si>
    <t>A04</t>
  </si>
  <si>
    <t>办公消耗品</t>
  </si>
  <si>
    <t>A07</t>
  </si>
  <si>
    <t>专用材料</t>
  </si>
  <si>
    <t>A10</t>
  </si>
  <si>
    <t>专用设备</t>
  </si>
  <si>
    <t>A11</t>
  </si>
  <si>
    <t>交通工具</t>
  </si>
  <si>
    <t>B</t>
  </si>
  <si>
    <t>工程类</t>
  </si>
  <si>
    <t>B02</t>
  </si>
  <si>
    <t>市政建设工程</t>
  </si>
  <si>
    <t>B03</t>
  </si>
  <si>
    <t>环保绿化工程</t>
  </si>
  <si>
    <t>B04</t>
  </si>
  <si>
    <t>水利、防洪工程</t>
  </si>
  <si>
    <t>B09</t>
  </si>
  <si>
    <t>修缮、装饰工程</t>
  </si>
  <si>
    <t>C</t>
  </si>
  <si>
    <t>服务类</t>
  </si>
  <si>
    <t>C01</t>
  </si>
  <si>
    <t>印刷</t>
  </si>
  <si>
    <t>C0703</t>
  </si>
  <si>
    <t>交通工具的维护保障</t>
  </si>
  <si>
    <t>C10</t>
  </si>
  <si>
    <t>物业管理</t>
  </si>
  <si>
    <t>C9900</t>
  </si>
  <si>
    <t>其他服务</t>
  </si>
  <si>
    <t>注：本表只反映2018年当年政府采购项目，不包括“待支付以前年度政府采购项目”。</t>
  </si>
  <si>
    <t>表12</t>
  </si>
  <si>
    <t>“三公”经费财政拨款预算情况表</t>
  </si>
  <si>
    <t>年度</t>
  </si>
  <si>
    <t>“三公”经费财政拨款预算总额</t>
  </si>
  <si>
    <t>因公出国(境)费</t>
  </si>
  <si>
    <t>公务      接待费</t>
  </si>
  <si>
    <t>公务用车购置及                运行维护费</t>
  </si>
  <si>
    <t>公务用车  购置费</t>
  </si>
  <si>
    <t>公务用车运行维护费</t>
  </si>
  <si>
    <t>2017年</t>
  </si>
  <si>
    <t xml:space="preserve"> </t>
  </si>
  <si>
    <t>2018年</t>
  </si>
  <si>
    <t xml:space="preserve">  光明新区凤凰办事处本级</t>
  </si>
  <si>
    <t xml:space="preserve">  </t>
  </si>
  <si>
    <t>注：为进一步规范因公出国(境)经费管理，新区因公出国(境)经费完全按零基预算的原则根据外事部门审定的计划动态调配使用，因此各单位2018年因公出国(境)经费预算数为零，在实际执行中根据计划据实调配。</t>
  </si>
  <si>
    <t>表13</t>
  </si>
  <si>
    <t>部门预算绩效管理项目情况表</t>
  </si>
  <si>
    <t>序号</t>
  </si>
  <si>
    <t>实施单位</t>
  </si>
  <si>
    <t>预算金额</t>
  </si>
  <si>
    <t>预算执行时间</t>
  </si>
  <si>
    <t>合计</t>
  </si>
  <si>
    <t>一般公共 预算拨款</t>
  </si>
  <si>
    <t>其他资金</t>
  </si>
  <si>
    <t>2018.1.1-2018.12.31</t>
  </si>
  <si>
    <t>凤凰市政管理服务中心</t>
  </si>
  <si>
    <t>市政服务工作经费</t>
  </si>
  <si>
    <t>( 2018年度)</t>
  </si>
  <si>
    <t>预算规模（万元）</t>
  </si>
  <si>
    <t>总体目标</t>
  </si>
  <si>
    <t>目标1：完成深圳市及新区检查工作任务。</t>
  </si>
  <si>
    <t>目标2：通过对市容市貌环境卫生整治，创建良好干净、和谐的生活环境。</t>
  </si>
  <si>
    <t>目标3：为辖区环境面貌跃上一个新台阶作出贡献。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</si>
  <si>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</si>
  <si>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</si>
  <si>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</si>
  <si>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</si>
  <si>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</si>
  <si>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</si>
  <si>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</si>
  <si>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指标1：清扫保洁、垃圾清运管养</t>
  </si>
  <si>
    <t>清扫面积1301949平方、垃圾清运51100吨/年</t>
  </si>
  <si>
    <t>指标2：四害消杀管养面积</t>
  </si>
  <si>
    <t>四害消杀128635.54平方</t>
  </si>
  <si>
    <t>指标3： 绿化管养面积</t>
  </si>
  <si>
    <t>绿化管理121409.89平方、树木2602株</t>
  </si>
  <si>
    <t>质量指标</t>
  </si>
  <si>
    <t>保证辖区每条道路清扫保洁率达90%以上；及时进行辖区垃圾清理。</t>
  </si>
  <si>
    <t>指标2：四害消杀</t>
  </si>
  <si>
    <t>蟑蝇密度下降95%、鼠密度下降80%、蚊蝇每次杀灭后下降90%，并达到国家指定标准。</t>
  </si>
  <si>
    <t>指标3：绿化管理</t>
  </si>
  <si>
    <t>新植、补植行道树成活率达98%以上，保存率达95%以上，行道树缺株在1%以下，无死树、枯枝。</t>
  </si>
  <si>
    <t>时效指标</t>
  </si>
  <si>
    <t>指标1：清扫保洁、垃圾清运等管养</t>
  </si>
  <si>
    <t>按合同有效期内（一年）保障辖区道路环境卫生。</t>
  </si>
  <si>
    <t>指标2：四害消杀管养</t>
  </si>
  <si>
    <t>按合同有效期内（一年），控制老鼠、苍蝇等密度。</t>
  </si>
  <si>
    <t>指标3：绿化管养、辖区设施等管养</t>
  </si>
  <si>
    <t>按合同有效期内（一年）保障辖区绿化美化。</t>
  </si>
  <si>
    <t>成本指标</t>
  </si>
  <si>
    <t>指标1：清扫保洁管养</t>
  </si>
  <si>
    <t>以实际钦定合同，控制在2864万元/年内</t>
  </si>
  <si>
    <t>以实际钦定合同，控制在309万元/年内</t>
  </si>
  <si>
    <t>以实际钦定合同，控制在448万元/年内</t>
  </si>
  <si>
    <t>效益指标</t>
  </si>
  <si>
    <t>经济效益指标</t>
  </si>
  <si>
    <t>指标1：降低的环境污染损失</t>
  </si>
  <si>
    <t>污染物在扩散的范围内，应低于阈浓度，即不影响居民生活卫生条件、家具物品、房屋建筑和动植物等，不使人群患病率升高。</t>
  </si>
  <si>
    <t>指标2：居民生活环境改善、发病率的降低</t>
  </si>
  <si>
    <t>保证环境介质感官性状良好，应无异色、异味、异臭，对眼结膜、呼吸道粘膜、皮肤无刺激和致敏作用。</t>
  </si>
  <si>
    <t>社会效益指标</t>
  </si>
  <si>
    <t>指标1：对市容市貌环境卫生整治。</t>
  </si>
  <si>
    <t>给居民创建良好干净、和谐的生活环境。</t>
  </si>
  <si>
    <t>指标2：提升周围居民创建文明城市意识。</t>
  </si>
  <si>
    <t>加大力度宣传，鼓动，提高群众居民创文意识。</t>
  </si>
  <si>
    <t>生态效益指标</t>
  </si>
  <si>
    <t>指标1：防疫指数提高率</t>
  </si>
  <si>
    <t>蟑蝇密度下降95%、鼠密度下降80%、蚊蝇每次杀灭后下降90%</t>
  </si>
  <si>
    <t>指标2：绿化覆盖面积率</t>
  </si>
  <si>
    <t>提高绿化面积覆盖率，保障辖区绿化存活率。</t>
  </si>
  <si>
    <t>可持续影响指标</t>
  </si>
  <si>
    <t>指标1：持续深化居民的爱护环境意识</t>
  </si>
  <si>
    <t>加大宣传，提高居民爱护环境卫生意识。</t>
  </si>
  <si>
    <t>指标2：对辖区未来可持续发展的影响</t>
  </si>
  <si>
    <t>创建和谐良好的生活环境，提高居民的生活幸福度。</t>
  </si>
  <si>
    <t>满意度指标</t>
  </si>
  <si>
    <t>服务对象满意度指标</t>
  </si>
  <si>
    <t>指标1：基层群众对环境卫生工作的满意度</t>
  </si>
  <si>
    <t>提高居民生活质量指数。</t>
  </si>
  <si>
    <t>指标2：一线人员培训的满意度</t>
  </si>
  <si>
    <t>提高一线工作人员安全作业意识，</t>
  </si>
  <si>
    <t>光明新区凤凰办事处2018年部门预算绩效目标申报表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</si>
</sst>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#,##0.0_ "/>
    <numFmt numFmtId="179" formatCode="#,##0_);[Red]\(#,##0\)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黑体"/>
      <family val="3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0.5"/>
      <name val="Calibri"/>
      <family val="2"/>
    </font>
    <font>
      <b/>
      <sz val="12"/>
      <name val="宋体"/>
      <family val="0"/>
    </font>
    <font>
      <sz val="10.5"/>
      <name val="宋体"/>
      <family val="0"/>
    </font>
    <font>
      <sz val="9"/>
      <name val="新宋体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19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22" borderId="0" applyNumberFormat="0" applyBorder="0" applyAlignment="0" applyProtection="0"/>
    <xf numFmtId="0" fontId="15" fillId="16" borderId="8" applyNumberFormat="0" applyAlignment="0" applyProtection="0"/>
    <xf numFmtId="0" fontId="17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8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vertical="center" wrapText="1"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179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shrinkToFit="1"/>
    </xf>
    <xf numFmtId="0" fontId="2" fillId="0" borderId="10" xfId="43" applyFont="1" applyFill="1" applyBorder="1" applyAlignment="1">
      <alignment vertical="center"/>
      <protection/>
    </xf>
    <xf numFmtId="0" fontId="2" fillId="0" borderId="10" xfId="42" applyFont="1" applyBorder="1" applyAlignment="1">
      <alignment vertical="center" wrapText="1"/>
      <protection/>
    </xf>
    <xf numFmtId="49" fontId="2" fillId="0" borderId="10" xfId="0" applyNumberFormat="1" applyFont="1" applyBorder="1" applyAlignment="1">
      <alignment horizontal="left" vertical="center"/>
    </xf>
    <xf numFmtId="0" fontId="0" fillId="0" borderId="0" xfId="40">
      <alignment/>
      <protection/>
    </xf>
    <xf numFmtId="0" fontId="0" fillId="0" borderId="0" xfId="40" applyNumberFormat="1" applyFont="1" applyFill="1" applyBorder="1" applyAlignment="1">
      <alignment/>
      <protection/>
    </xf>
    <xf numFmtId="0" fontId="2" fillId="0" borderId="0" xfId="40" applyFont="1" applyFill="1" applyBorder="1" applyAlignment="1">
      <alignment vertical="center"/>
      <protection/>
    </xf>
    <xf numFmtId="0" fontId="7" fillId="0" borderId="0" xfId="40" applyFont="1" applyFill="1" applyBorder="1" applyAlignment="1">
      <alignment vertical="center"/>
      <protection/>
    </xf>
    <xf numFmtId="0" fontId="2" fillId="0" borderId="10" xfId="40" applyFont="1" applyBorder="1" applyAlignment="1">
      <alignment vertical="center" wrapText="1"/>
      <protection/>
    </xf>
    <xf numFmtId="0" fontId="2" fillId="0" borderId="14" xfId="40" applyNumberFormat="1" applyFont="1" applyFill="1" applyBorder="1" applyAlignment="1">
      <alignment horizontal="left" vertical="center" shrinkToFit="1"/>
      <protection/>
    </xf>
    <xf numFmtId="180" fontId="2" fillId="0" borderId="10" xfId="42" applyNumberFormat="1" applyFont="1" applyBorder="1" applyAlignment="1">
      <alignment vertical="center"/>
      <protection/>
    </xf>
    <xf numFmtId="180" fontId="2" fillId="0" borderId="10" xfId="42" applyNumberFormat="1" applyFont="1" applyFill="1" applyBorder="1" applyAlignment="1">
      <alignment vertical="center"/>
      <protection/>
    </xf>
    <xf numFmtId="0" fontId="0" fillId="0" borderId="0" xfId="40" applyFill="1">
      <alignment/>
      <protection/>
    </xf>
    <xf numFmtId="0" fontId="2" fillId="0" borderId="10" xfId="40" applyFont="1" applyBorder="1" applyAlignment="1">
      <alignment vertical="center"/>
      <protection/>
    </xf>
    <xf numFmtId="0" fontId="0" fillId="0" borderId="0" xfId="42" applyAlignment="1">
      <alignment vertical="center"/>
      <protection/>
    </xf>
    <xf numFmtId="0" fontId="0" fillId="0" borderId="0" xfId="42" applyFont="1" applyAlignment="1">
      <alignment vertical="center"/>
      <protection/>
    </xf>
    <xf numFmtId="0" fontId="2" fillId="0" borderId="0" xfId="42" applyFont="1" applyBorder="1" applyAlignment="1">
      <alignment vertical="center"/>
      <protection/>
    </xf>
    <xf numFmtId="0" fontId="2" fillId="0" borderId="0" xfId="42" applyFont="1" applyBorder="1" applyAlignment="1">
      <alignment/>
      <protection/>
    </xf>
    <xf numFmtId="0" fontId="2" fillId="0" borderId="0" xfId="42" applyFont="1" applyBorder="1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/>
      <protection/>
    </xf>
    <xf numFmtId="0" fontId="2" fillId="0" borderId="10" xfId="42" applyFont="1" applyBorder="1" applyAlignment="1">
      <alignment vertical="center"/>
      <protection/>
    </xf>
    <xf numFmtId="179" fontId="2" fillId="0" borderId="10" xfId="42" applyNumberFormat="1" applyFont="1" applyBorder="1" applyAlignment="1">
      <alignment vertical="center" wrapText="1"/>
      <protection/>
    </xf>
    <xf numFmtId="0" fontId="2" fillId="0" borderId="10" xfId="42" applyFont="1" applyFill="1" applyBorder="1" applyAlignment="1">
      <alignment vertical="center"/>
      <protection/>
    </xf>
    <xf numFmtId="0" fontId="0" fillId="0" borderId="10" xfId="42" applyBorder="1" applyAlignment="1">
      <alignment vertical="center"/>
      <protection/>
    </xf>
    <xf numFmtId="0" fontId="8" fillId="0" borderId="10" xfId="42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9" fontId="2" fillId="0" borderId="10" xfId="0" applyNumberFormat="1" applyFont="1" applyBorder="1" applyAlignment="1">
      <alignment vertical="center"/>
    </xf>
    <xf numFmtId="178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42" applyFont="1" applyBorder="1" applyAlignment="1">
      <alignment horizontal="left" vertical="center"/>
      <protection/>
    </xf>
    <xf numFmtId="0" fontId="2" fillId="0" borderId="10" xfId="42" applyFont="1" applyBorder="1" applyAlignment="1" quotePrefix="1">
      <alignment horizontal="center" vertical="center"/>
      <protection/>
    </xf>
    <xf numFmtId="0" fontId="2" fillId="0" borderId="10" xfId="42" applyFont="1" applyBorder="1" applyAlignment="1" quotePrefix="1">
      <alignment vertical="center"/>
      <protection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justify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 vertical="top" wrapText="1"/>
    </xf>
    <xf numFmtId="0" fontId="29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10" xfId="42" applyFont="1" applyBorder="1" applyAlignment="1" quotePrefix="1">
      <alignment horizontal="center" vertical="center"/>
      <protection/>
    </xf>
    <xf numFmtId="0" fontId="2" fillId="0" borderId="10" xfId="42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178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3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3" fillId="0" borderId="0" xfId="40" applyFont="1" applyBorder="1" applyAlignment="1">
      <alignment horizontal="center" vertical="center"/>
      <protection/>
    </xf>
    <xf numFmtId="0" fontId="2" fillId="0" borderId="15" xfId="40" applyFont="1" applyFill="1" applyBorder="1" applyAlignment="1">
      <alignment vertical="center"/>
      <protection/>
    </xf>
    <xf numFmtId="0" fontId="2" fillId="0" borderId="12" xfId="40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0" fontId="2" fillId="24" borderId="18" xfId="40" applyNumberFormat="1" applyFont="1" applyFill="1" applyBorder="1" applyAlignment="1">
      <alignment horizontal="center" vertical="center" wrapText="1" shrinkToFit="1"/>
      <protection/>
    </xf>
    <xf numFmtId="0" fontId="2" fillId="24" borderId="19" xfId="40" applyNumberFormat="1" applyFont="1" applyFill="1" applyBorder="1" applyAlignment="1">
      <alignment horizontal="center" vertical="center" wrapText="1" shrinkToFit="1"/>
      <protection/>
    </xf>
    <xf numFmtId="0" fontId="2" fillId="24" borderId="20" xfId="40" applyNumberFormat="1" applyFont="1" applyFill="1" applyBorder="1" applyAlignment="1">
      <alignment horizontal="center" vertical="center" wrapText="1" shrinkToFit="1"/>
      <protection/>
    </xf>
    <xf numFmtId="0" fontId="2" fillId="24" borderId="21" xfId="40" applyNumberFormat="1" applyFont="1" applyFill="1" applyBorder="1" applyAlignment="1">
      <alignment horizontal="center" vertical="center" wrapText="1" shrinkToFi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24" borderId="18" xfId="0" applyNumberFormat="1" applyFont="1" applyFill="1" applyBorder="1" applyAlignment="1">
      <alignment horizontal="center" vertical="center" wrapText="1" shrinkToFit="1"/>
    </xf>
    <xf numFmtId="0" fontId="2" fillId="24" borderId="19" xfId="0" applyNumberFormat="1" applyFont="1" applyFill="1" applyBorder="1" applyAlignment="1">
      <alignment horizontal="center" vertical="center" wrapText="1" shrinkToFit="1"/>
    </xf>
    <xf numFmtId="0" fontId="2" fillId="24" borderId="20" xfId="0" applyNumberFormat="1" applyFont="1" applyFill="1" applyBorder="1" applyAlignment="1">
      <alignment horizontal="center" vertical="center" wrapText="1" shrinkToFit="1"/>
    </xf>
    <xf numFmtId="0" fontId="2" fillId="24" borderId="21" xfId="0" applyNumberFormat="1" applyFont="1" applyFill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left" vertical="center" wrapText="1"/>
    </xf>
    <xf numFmtId="0" fontId="3" fillId="24" borderId="0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0" fillId="0" borderId="10" xfId="0" applyFont="1" applyBorder="1" applyAlignment="1">
      <alignment horizontal="justify" vertical="center" wrapText="1"/>
    </xf>
    <xf numFmtId="0" fontId="30" fillId="0" borderId="10" xfId="0" applyFont="1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_04-分类改革-预算表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defaultGridColor="0" zoomScalePageLayoutView="0" colorId="30" workbookViewId="0" topLeftCell="A1">
      <selection activeCell="I19" sqref="I19"/>
    </sheetView>
  </sheetViews>
  <sheetFormatPr defaultColWidth="9.00390625" defaultRowHeight="14.25"/>
  <cols>
    <col min="1" max="1" width="40.625" style="43" customWidth="1"/>
    <col min="2" max="2" width="12.625" style="43" customWidth="1"/>
    <col min="3" max="3" width="40.625" style="43" customWidth="1"/>
    <col min="4" max="4" width="12.625" style="43" customWidth="1"/>
    <col min="5" max="16384" width="9.00390625" style="43" customWidth="1"/>
  </cols>
  <sheetData>
    <row r="1" ht="15" customHeight="1">
      <c r="A1" s="44" t="s">
        <v>0</v>
      </c>
    </row>
    <row r="2" spans="1:4" ht="21.75" customHeight="1">
      <c r="A2" s="75" t="s">
        <v>1</v>
      </c>
      <c r="B2" s="75"/>
      <c r="C2" s="75"/>
      <c r="D2" s="75"/>
    </row>
    <row r="3" spans="1:4" ht="15" customHeight="1">
      <c r="A3" s="45" t="s">
        <v>2</v>
      </c>
      <c r="B3" s="45"/>
      <c r="C3" s="45"/>
      <c r="D3" s="47" t="s">
        <v>3</v>
      </c>
    </row>
    <row r="4" spans="1:4" ht="15" customHeight="1">
      <c r="A4" s="76" t="s">
        <v>4</v>
      </c>
      <c r="B4" s="77"/>
      <c r="C4" s="76" t="s">
        <v>5</v>
      </c>
      <c r="D4" s="77"/>
    </row>
    <row r="5" spans="1:4" ht="24" customHeight="1">
      <c r="A5" s="68" t="s">
        <v>6</v>
      </c>
      <c r="B5" s="48" t="s">
        <v>7</v>
      </c>
      <c r="C5" s="68" t="s">
        <v>6</v>
      </c>
      <c r="D5" s="48" t="s">
        <v>7</v>
      </c>
    </row>
    <row r="6" spans="1:4" ht="15" customHeight="1">
      <c r="A6" s="49" t="s">
        <v>8</v>
      </c>
      <c r="B6" s="50">
        <f>B7+B11</f>
        <v>57224</v>
      </c>
      <c r="C6" s="49" t="s">
        <v>9</v>
      </c>
      <c r="D6" s="39">
        <f>SUM(D7,D9,D11,D13,D15,D17)</f>
        <v>1489</v>
      </c>
    </row>
    <row r="7" spans="1:4" ht="15" customHeight="1">
      <c r="A7" s="49" t="s">
        <v>10</v>
      </c>
      <c r="B7" s="50">
        <f>B8</f>
        <v>35984</v>
      </c>
      <c r="C7" s="51" t="s">
        <v>11</v>
      </c>
      <c r="D7" s="39">
        <f>D8</f>
        <v>255</v>
      </c>
    </row>
    <row r="8" spans="1:4" ht="15" customHeight="1">
      <c r="A8" s="49" t="s">
        <v>12</v>
      </c>
      <c r="B8" s="50">
        <v>35984</v>
      </c>
      <c r="C8" s="30" t="s">
        <v>13</v>
      </c>
      <c r="D8" s="39">
        <v>255</v>
      </c>
    </row>
    <row r="9" spans="1:4" ht="15" customHeight="1">
      <c r="A9" s="49" t="s">
        <v>14</v>
      </c>
      <c r="B9" s="50"/>
      <c r="C9" s="30" t="s">
        <v>15</v>
      </c>
      <c r="D9" s="39">
        <f>D10</f>
        <v>210</v>
      </c>
    </row>
    <row r="10" spans="1:4" ht="15" customHeight="1">
      <c r="A10" s="49" t="s">
        <v>16</v>
      </c>
      <c r="B10" s="50"/>
      <c r="C10" s="30" t="s">
        <v>17</v>
      </c>
      <c r="D10" s="39">
        <v>210</v>
      </c>
    </row>
    <row r="11" spans="1:4" ht="15" customHeight="1">
      <c r="A11" s="49" t="s">
        <v>18</v>
      </c>
      <c r="B11" s="50">
        <v>21240</v>
      </c>
      <c r="C11" s="30" t="s">
        <v>19</v>
      </c>
      <c r="D11" s="39">
        <f>D12</f>
        <v>171</v>
      </c>
    </row>
    <row r="12" spans="1:4" ht="15" customHeight="1">
      <c r="A12" s="49" t="s">
        <v>20</v>
      </c>
      <c r="B12" s="50"/>
      <c r="C12" s="30" t="s">
        <v>21</v>
      </c>
      <c r="D12" s="39">
        <v>171</v>
      </c>
    </row>
    <row r="13" spans="1:4" ht="15" customHeight="1">
      <c r="A13" s="49" t="s">
        <v>22</v>
      </c>
      <c r="B13" s="50"/>
      <c r="C13" s="30" t="s">
        <v>23</v>
      </c>
      <c r="D13" s="39">
        <f>D14</f>
        <v>229</v>
      </c>
    </row>
    <row r="14" spans="1:4" ht="15" customHeight="1">
      <c r="A14" s="49" t="s">
        <v>24</v>
      </c>
      <c r="B14" s="50"/>
      <c r="C14" s="30" t="s">
        <v>25</v>
      </c>
      <c r="D14" s="39">
        <v>229</v>
      </c>
    </row>
    <row r="15" spans="1:4" ht="15" customHeight="1">
      <c r="A15" s="49" t="s">
        <v>26</v>
      </c>
      <c r="B15" s="50"/>
      <c r="C15" s="30" t="s">
        <v>27</v>
      </c>
      <c r="D15" s="39">
        <f>D16</f>
        <v>528</v>
      </c>
    </row>
    <row r="16" spans="1:4" ht="15" customHeight="1">
      <c r="A16" s="49" t="s">
        <v>28</v>
      </c>
      <c r="B16" s="50"/>
      <c r="C16" s="30" t="s">
        <v>29</v>
      </c>
      <c r="D16" s="39">
        <f>488+40</f>
        <v>528</v>
      </c>
    </row>
    <row r="17" spans="1:4" ht="15" customHeight="1">
      <c r="A17" s="49"/>
      <c r="B17" s="50"/>
      <c r="C17" s="30" t="s">
        <v>30</v>
      </c>
      <c r="D17" s="39">
        <f>D18</f>
        <v>96</v>
      </c>
    </row>
    <row r="18" spans="1:4" ht="15" customHeight="1">
      <c r="A18" s="49"/>
      <c r="B18" s="50"/>
      <c r="C18" s="30" t="s">
        <v>31</v>
      </c>
      <c r="D18" s="39">
        <v>96</v>
      </c>
    </row>
    <row r="19" spans="1:4" ht="15" customHeight="1">
      <c r="A19" s="49"/>
      <c r="B19" s="50"/>
      <c r="C19" s="30" t="s">
        <v>32</v>
      </c>
      <c r="D19" s="39">
        <f>D20</f>
        <v>760</v>
      </c>
    </row>
    <row r="20" spans="1:4" ht="15" customHeight="1">
      <c r="A20" s="49"/>
      <c r="B20" s="50"/>
      <c r="C20" s="30" t="s">
        <v>33</v>
      </c>
      <c r="D20" s="39">
        <f>D21</f>
        <v>760</v>
      </c>
    </row>
    <row r="21" spans="1:4" ht="15" customHeight="1">
      <c r="A21" s="49"/>
      <c r="B21" s="50"/>
      <c r="C21" s="30" t="s">
        <v>34</v>
      </c>
      <c r="D21" s="39">
        <v>760</v>
      </c>
    </row>
    <row r="22" spans="1:4" ht="15" customHeight="1">
      <c r="A22" s="49"/>
      <c r="B22" s="50"/>
      <c r="C22" s="30" t="s">
        <v>35</v>
      </c>
      <c r="D22" s="39">
        <f>SUM(D23,D25)</f>
        <v>1048</v>
      </c>
    </row>
    <row r="23" spans="1:4" ht="15" customHeight="1">
      <c r="A23" s="49"/>
      <c r="B23" s="50"/>
      <c r="C23" s="30" t="s">
        <v>36</v>
      </c>
      <c r="D23" s="39">
        <f>D24</f>
        <v>491</v>
      </c>
    </row>
    <row r="24" spans="1:4" ht="15" customHeight="1">
      <c r="A24" s="49"/>
      <c r="B24" s="50"/>
      <c r="C24" s="49" t="s">
        <v>13</v>
      </c>
      <c r="D24" s="39">
        <v>491</v>
      </c>
    </row>
    <row r="25" spans="1:4" ht="15" customHeight="1">
      <c r="A25" s="49"/>
      <c r="B25" s="50"/>
      <c r="C25" s="30" t="s">
        <v>37</v>
      </c>
      <c r="D25" s="39">
        <f>SUM(D26:D29)</f>
        <v>557</v>
      </c>
    </row>
    <row r="26" spans="1:4" ht="15" customHeight="1">
      <c r="A26" s="49"/>
      <c r="B26" s="50"/>
      <c r="C26" s="30" t="s">
        <v>38</v>
      </c>
      <c r="D26" s="39">
        <v>31</v>
      </c>
    </row>
    <row r="27" spans="1:4" ht="15" customHeight="1">
      <c r="A27" s="49"/>
      <c r="B27" s="50"/>
      <c r="C27" s="30" t="s">
        <v>39</v>
      </c>
      <c r="D27" s="39">
        <v>16</v>
      </c>
    </row>
    <row r="28" spans="1:4" ht="15" customHeight="1">
      <c r="A28" s="49"/>
      <c r="B28" s="50"/>
      <c r="C28" s="4" t="s">
        <v>40</v>
      </c>
      <c r="D28" s="39">
        <v>360</v>
      </c>
    </row>
    <row r="29" spans="1:4" ht="15" customHeight="1">
      <c r="A29" s="49"/>
      <c r="B29" s="50"/>
      <c r="C29" s="4" t="s">
        <v>41</v>
      </c>
      <c r="D29" s="39">
        <v>150</v>
      </c>
    </row>
    <row r="30" spans="1:4" ht="15" customHeight="1">
      <c r="A30" s="49"/>
      <c r="B30" s="50"/>
      <c r="C30" s="30" t="s">
        <v>42</v>
      </c>
      <c r="D30" s="39">
        <f>D31</f>
        <v>736</v>
      </c>
    </row>
    <row r="31" spans="1:4" ht="15" customHeight="1">
      <c r="A31" s="49"/>
      <c r="B31" s="50"/>
      <c r="C31" s="30" t="s">
        <v>43</v>
      </c>
      <c r="D31" s="39">
        <f>D32</f>
        <v>736</v>
      </c>
    </row>
    <row r="32" spans="1:4" ht="15" customHeight="1">
      <c r="A32" s="49"/>
      <c r="B32" s="50"/>
      <c r="C32" s="30" t="s">
        <v>44</v>
      </c>
      <c r="D32" s="39">
        <v>736</v>
      </c>
    </row>
    <row r="33" spans="1:4" ht="15" customHeight="1">
      <c r="A33" s="49"/>
      <c r="B33" s="50"/>
      <c r="C33" s="30" t="s">
        <v>45</v>
      </c>
      <c r="D33" s="39">
        <f>SUM(D34,D39,D41,D43,D47)</f>
        <v>50541</v>
      </c>
    </row>
    <row r="34" spans="1:4" ht="15" customHeight="1">
      <c r="A34" s="49"/>
      <c r="B34" s="50"/>
      <c r="C34" s="51" t="s">
        <v>46</v>
      </c>
      <c r="D34" s="39">
        <f>SUM(D35:D38)</f>
        <v>13853</v>
      </c>
    </row>
    <row r="35" spans="1:4" ht="15" customHeight="1">
      <c r="A35" s="49"/>
      <c r="B35" s="50"/>
      <c r="C35" s="4" t="s">
        <v>13</v>
      </c>
      <c r="D35" s="39">
        <f>6682+74</f>
        <v>6756</v>
      </c>
    </row>
    <row r="36" spans="1:4" ht="15" customHeight="1">
      <c r="A36" s="49"/>
      <c r="B36" s="50"/>
      <c r="C36" s="30" t="s">
        <v>47</v>
      </c>
      <c r="D36" s="39">
        <f>5064-74</f>
        <v>4990</v>
      </c>
    </row>
    <row r="37" spans="1:4" ht="15" customHeight="1">
      <c r="A37" s="49"/>
      <c r="B37" s="50"/>
      <c r="C37" s="30" t="s">
        <v>48</v>
      </c>
      <c r="D37" s="39">
        <v>837</v>
      </c>
    </row>
    <row r="38" spans="1:4" ht="15" customHeight="1">
      <c r="A38" s="49"/>
      <c r="B38" s="50"/>
      <c r="C38" s="30" t="s">
        <v>49</v>
      </c>
      <c r="D38" s="39">
        <v>1270</v>
      </c>
    </row>
    <row r="39" spans="1:4" ht="15" customHeight="1">
      <c r="A39" s="49"/>
      <c r="B39" s="50"/>
      <c r="C39" s="51" t="s">
        <v>50</v>
      </c>
      <c r="D39" s="39">
        <f>D40</f>
        <v>10000</v>
      </c>
    </row>
    <row r="40" spans="1:4" ht="15" customHeight="1">
      <c r="A40" s="49"/>
      <c r="B40" s="50"/>
      <c r="C40" s="51" t="s">
        <v>51</v>
      </c>
      <c r="D40" s="39">
        <v>10000</v>
      </c>
    </row>
    <row r="41" spans="1:4" ht="15" customHeight="1">
      <c r="A41" s="49"/>
      <c r="B41" s="50"/>
      <c r="C41" s="30" t="s">
        <v>52</v>
      </c>
      <c r="D41" s="39">
        <f>D42</f>
        <v>4405</v>
      </c>
    </row>
    <row r="42" spans="1:4" ht="15" customHeight="1">
      <c r="A42" s="49"/>
      <c r="B42" s="50"/>
      <c r="C42" s="30" t="s">
        <v>53</v>
      </c>
      <c r="D42" s="39">
        <v>4405</v>
      </c>
    </row>
    <row r="43" spans="1:4" ht="15" customHeight="1">
      <c r="A43" s="49"/>
      <c r="B43" s="50"/>
      <c r="C43" s="30" t="s">
        <v>54</v>
      </c>
      <c r="D43" s="39">
        <f>SUM(D44:D46)</f>
        <v>21240</v>
      </c>
    </row>
    <row r="44" spans="1:4" ht="15" customHeight="1">
      <c r="A44" s="49"/>
      <c r="B44" s="50"/>
      <c r="C44" s="31" t="s">
        <v>55</v>
      </c>
      <c r="D44" s="39">
        <v>1870</v>
      </c>
    </row>
    <row r="45" spans="1:4" ht="15" customHeight="1">
      <c r="A45" s="49"/>
      <c r="B45" s="50"/>
      <c r="C45" s="30" t="s">
        <v>56</v>
      </c>
      <c r="D45" s="39">
        <v>17720</v>
      </c>
    </row>
    <row r="46" spans="1:4" ht="15" customHeight="1">
      <c r="A46" s="49"/>
      <c r="B46" s="50"/>
      <c r="C46" s="31" t="s">
        <v>57</v>
      </c>
      <c r="D46" s="39">
        <v>1650</v>
      </c>
    </row>
    <row r="47" spans="1:4" ht="15" customHeight="1">
      <c r="A47" s="49"/>
      <c r="B47" s="50"/>
      <c r="C47" s="30" t="s">
        <v>58</v>
      </c>
      <c r="D47" s="39">
        <f>D48</f>
        <v>1043</v>
      </c>
    </row>
    <row r="48" spans="1:4" ht="15" customHeight="1">
      <c r="A48" s="49"/>
      <c r="B48" s="50"/>
      <c r="C48" s="30" t="s">
        <v>59</v>
      </c>
      <c r="D48" s="39">
        <v>1043</v>
      </c>
    </row>
    <row r="49" spans="1:4" ht="15" customHeight="1">
      <c r="A49" s="49"/>
      <c r="B49" s="50"/>
      <c r="C49" s="30" t="s">
        <v>60</v>
      </c>
      <c r="D49" s="39">
        <f>D50</f>
        <v>1500</v>
      </c>
    </row>
    <row r="50" spans="1:4" ht="15" customHeight="1">
      <c r="A50" s="49"/>
      <c r="B50" s="50"/>
      <c r="C50" s="30" t="s">
        <v>61</v>
      </c>
      <c r="D50" s="39">
        <f>D51</f>
        <v>1500</v>
      </c>
    </row>
    <row r="51" spans="1:4" ht="15" customHeight="1">
      <c r="A51" s="49"/>
      <c r="B51" s="50"/>
      <c r="C51" s="30" t="s">
        <v>13</v>
      </c>
      <c r="D51" s="39">
        <v>1500</v>
      </c>
    </row>
    <row r="52" spans="1:4" ht="15" customHeight="1">
      <c r="A52" s="49"/>
      <c r="B52" s="50"/>
      <c r="C52" s="30" t="s">
        <v>62</v>
      </c>
      <c r="D52" s="39">
        <f>D53</f>
        <v>1150</v>
      </c>
    </row>
    <row r="53" spans="1:4" ht="15" customHeight="1">
      <c r="A53" s="49"/>
      <c r="B53" s="50"/>
      <c r="C53" s="51" t="s">
        <v>63</v>
      </c>
      <c r="D53" s="39">
        <f>SUM(D54:D55)</f>
        <v>1150</v>
      </c>
    </row>
    <row r="54" spans="1:4" ht="15" customHeight="1">
      <c r="A54" s="49"/>
      <c r="B54" s="50"/>
      <c r="C54" s="30" t="s">
        <v>64</v>
      </c>
      <c r="D54" s="39">
        <v>850</v>
      </c>
    </row>
    <row r="55" spans="1:4" ht="15" customHeight="1">
      <c r="A55" s="49"/>
      <c r="B55" s="50"/>
      <c r="C55" s="51" t="s">
        <v>65</v>
      </c>
      <c r="D55" s="39">
        <v>300</v>
      </c>
    </row>
    <row r="56" spans="1:4" ht="15" customHeight="1">
      <c r="A56" s="68" t="s">
        <v>66</v>
      </c>
      <c r="B56" s="50">
        <f>B6</f>
        <v>57224</v>
      </c>
      <c r="C56" s="68" t="s">
        <v>67</v>
      </c>
      <c r="D56" s="39">
        <f>SUM(D6,D19,D22,D30,D33,D49,D52)</f>
        <v>57224</v>
      </c>
    </row>
    <row r="57" spans="1:4" ht="15" customHeight="1">
      <c r="A57" s="67" t="s">
        <v>68</v>
      </c>
      <c r="B57" s="31"/>
      <c r="C57" s="67" t="s">
        <v>69</v>
      </c>
      <c r="D57" s="39"/>
    </row>
    <row r="58" spans="1:4" ht="15" customHeight="1">
      <c r="A58" s="49" t="s">
        <v>70</v>
      </c>
      <c r="B58" s="50"/>
      <c r="C58" s="49" t="s">
        <v>71</v>
      </c>
      <c r="D58" s="52"/>
    </row>
    <row r="59" spans="1:4" ht="15" customHeight="1">
      <c r="A59" s="69" t="s">
        <v>72</v>
      </c>
      <c r="B59" s="50"/>
      <c r="C59" s="69" t="s">
        <v>73</v>
      </c>
      <c r="D59" s="49"/>
    </row>
    <row r="60" spans="1:4" ht="15" customHeight="1">
      <c r="A60" s="69" t="s">
        <v>74</v>
      </c>
      <c r="B60" s="50"/>
      <c r="D60" s="49"/>
    </row>
    <row r="61" spans="1:4" ht="15" customHeight="1">
      <c r="A61" s="53" t="s">
        <v>75</v>
      </c>
      <c r="B61" s="50">
        <f>B56</f>
        <v>57224</v>
      </c>
      <c r="C61" s="53" t="s">
        <v>76</v>
      </c>
      <c r="D61" s="39">
        <f>D56</f>
        <v>57224</v>
      </c>
    </row>
    <row r="62" ht="19.5" customHeight="1"/>
  </sheetData>
  <sheetProtection/>
  <mergeCells count="3">
    <mergeCell ref="A2:D2"/>
    <mergeCell ref="A4:B4"/>
    <mergeCell ref="C4:D4"/>
  </mergeCells>
  <printOptions horizontalCentered="1"/>
  <pageMargins left="0.39" right="0.39" top="0.39" bottom="0.39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defaultGridColor="0" zoomScalePageLayoutView="0" colorId="30" workbookViewId="0" topLeftCell="A1">
      <selection activeCell="C8" sqref="C8"/>
    </sheetView>
  </sheetViews>
  <sheetFormatPr defaultColWidth="9.00390625" defaultRowHeight="14.25"/>
  <cols>
    <col min="1" max="1" width="40.625" style="0" customWidth="1"/>
    <col min="2" max="2" width="11.625" style="23" customWidth="1"/>
    <col min="3" max="3" width="18.625" style="23" customWidth="1"/>
    <col min="4" max="4" width="30.625" style="0" customWidth="1"/>
    <col min="5" max="5" width="11.625" style="0" customWidth="1"/>
  </cols>
  <sheetData>
    <row r="1" spans="1:3" ht="18" customHeight="1">
      <c r="A1" t="s">
        <v>238</v>
      </c>
      <c r="B1"/>
      <c r="C1"/>
    </row>
    <row r="2" spans="1:5" ht="23.25" customHeight="1">
      <c r="A2" s="79" t="s">
        <v>239</v>
      </c>
      <c r="B2" s="79"/>
      <c r="C2" s="79"/>
      <c r="D2" s="79"/>
      <c r="E2" s="79"/>
    </row>
    <row r="3" spans="1:7" s="1" customFormat="1" ht="18.75" customHeight="1">
      <c r="A3" s="81" t="s">
        <v>2</v>
      </c>
      <c r="B3" s="81"/>
      <c r="C3" s="81"/>
      <c r="D3" s="81"/>
      <c r="E3" s="24" t="s">
        <v>3</v>
      </c>
      <c r="F3" s="25"/>
      <c r="G3" s="25"/>
    </row>
    <row r="4" spans="1:5" ht="24.75" customHeight="1">
      <c r="A4" s="90" t="s">
        <v>79</v>
      </c>
      <c r="B4" s="112" t="s">
        <v>192</v>
      </c>
      <c r="C4" s="114" t="s">
        <v>193</v>
      </c>
      <c r="D4" s="85" t="s">
        <v>240</v>
      </c>
      <c r="E4" s="85" t="s">
        <v>241</v>
      </c>
    </row>
    <row r="5" spans="1:5" ht="24.75" customHeight="1">
      <c r="A5" s="91"/>
      <c r="B5" s="113"/>
      <c r="C5" s="115"/>
      <c r="D5" s="87"/>
      <c r="E5" s="87"/>
    </row>
    <row r="6" spans="1:5" ht="19.5" customHeight="1">
      <c r="A6" s="4" t="s">
        <v>94</v>
      </c>
      <c r="B6" s="27"/>
      <c r="C6" s="27"/>
      <c r="D6" s="28"/>
      <c r="E6" s="28"/>
    </row>
    <row r="7" spans="1:5" ht="19.5" customHeight="1">
      <c r="A7" s="4" t="s">
        <v>95</v>
      </c>
      <c r="B7" s="27"/>
      <c r="C7" s="27"/>
      <c r="D7" s="28"/>
      <c r="E7" s="28"/>
    </row>
    <row r="8" spans="1:5" ht="19.5" customHeight="1">
      <c r="A8" s="6" t="s">
        <v>96</v>
      </c>
      <c r="B8" s="27"/>
      <c r="C8" s="27"/>
      <c r="D8" s="28"/>
      <c r="E8" s="28"/>
    </row>
    <row r="9" spans="1:5" ht="19.5" customHeight="1">
      <c r="A9" s="6" t="s">
        <v>97</v>
      </c>
      <c r="B9" s="27"/>
      <c r="C9" s="27"/>
      <c r="D9" s="28"/>
      <c r="E9" s="28"/>
    </row>
    <row r="10" spans="1:5" ht="19.5" customHeight="1">
      <c r="A10" s="6" t="s">
        <v>98</v>
      </c>
      <c r="B10" s="27"/>
      <c r="C10" s="27"/>
      <c r="D10" s="28"/>
      <c r="E10" s="28"/>
    </row>
    <row r="11" spans="1:5" ht="19.5" customHeight="1">
      <c r="A11" s="6" t="s">
        <v>99</v>
      </c>
      <c r="B11" s="27"/>
      <c r="C11" s="27"/>
      <c r="D11" s="28"/>
      <c r="E11" s="28"/>
    </row>
    <row r="12" spans="1:5" ht="19.5" customHeight="1">
      <c r="A12" s="6" t="s">
        <v>100</v>
      </c>
      <c r="B12" s="27"/>
      <c r="C12" s="27"/>
      <c r="D12" s="28"/>
      <c r="E12" s="28"/>
    </row>
    <row r="13" spans="1:5" ht="19.5" customHeight="1">
      <c r="A13" s="6" t="s">
        <v>101</v>
      </c>
      <c r="B13" s="27"/>
      <c r="C13" s="27"/>
      <c r="D13" s="28"/>
      <c r="E13" s="28"/>
    </row>
    <row r="14" spans="1:5" ht="31.5" customHeight="1">
      <c r="A14" s="83"/>
      <c r="B14" s="83"/>
      <c r="C14" s="83"/>
      <c r="D14" s="89"/>
      <c r="E14" s="89"/>
    </row>
  </sheetData>
  <sheetProtection/>
  <mergeCells count="8">
    <mergeCell ref="A2:E2"/>
    <mergeCell ref="A3:D3"/>
    <mergeCell ref="A14:E14"/>
    <mergeCell ref="A4:A5"/>
    <mergeCell ref="B4:B5"/>
    <mergeCell ref="C4:C5"/>
    <mergeCell ref="D4:D5"/>
    <mergeCell ref="E4:E5"/>
  </mergeCells>
  <printOptions horizontalCentered="1"/>
  <pageMargins left="0.39" right="0.39" top="0.39" bottom="0.39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8"/>
  <sheetViews>
    <sheetView defaultGridColor="0" zoomScalePageLayoutView="0" colorId="30" workbookViewId="0" topLeftCell="A1">
      <selection activeCell="F31" sqref="F31"/>
    </sheetView>
  </sheetViews>
  <sheetFormatPr defaultColWidth="9.00390625" defaultRowHeight="14.25"/>
  <cols>
    <col min="1" max="1" width="40.625" style="0" customWidth="1"/>
    <col min="2" max="2" width="7.125" style="0" customWidth="1"/>
    <col min="3" max="3" width="41.25390625" style="0" customWidth="1"/>
    <col min="4" max="4" width="10.625" style="0" customWidth="1"/>
  </cols>
  <sheetData>
    <row r="1" ht="14.25">
      <c r="A1" t="s">
        <v>242</v>
      </c>
    </row>
    <row r="2" spans="1:4" ht="20.25">
      <c r="A2" s="92" t="s">
        <v>243</v>
      </c>
      <c r="B2" s="92"/>
      <c r="C2" s="92"/>
      <c r="D2" s="92"/>
    </row>
    <row r="3" spans="1:4" s="1" customFormat="1" ht="18" customHeight="1">
      <c r="A3" s="13" t="s">
        <v>2</v>
      </c>
      <c r="B3" s="13"/>
      <c r="C3" s="13"/>
      <c r="D3" s="14" t="s">
        <v>3</v>
      </c>
    </row>
    <row r="4" spans="1:4" ht="25.5" customHeight="1">
      <c r="A4" s="15" t="s">
        <v>244</v>
      </c>
      <c r="B4" s="15" t="s">
        <v>245</v>
      </c>
      <c r="C4" s="16" t="s">
        <v>246</v>
      </c>
      <c r="D4" s="17" t="s">
        <v>247</v>
      </c>
    </row>
    <row r="5" spans="1:4" ht="15" customHeight="1">
      <c r="A5" s="18" t="s">
        <v>94</v>
      </c>
      <c r="B5" s="19"/>
      <c r="C5" s="19"/>
      <c r="D5" s="20">
        <f>D6+D12+D17+D22</f>
        <v>9653</v>
      </c>
    </row>
    <row r="6" spans="1:4" ht="15" customHeight="1">
      <c r="A6" s="18" t="s">
        <v>95</v>
      </c>
      <c r="B6" s="21" t="s">
        <v>248</v>
      </c>
      <c r="C6" s="21" t="s">
        <v>249</v>
      </c>
      <c r="D6" s="20">
        <f>SUM(D7:D11)</f>
        <v>200</v>
      </c>
    </row>
    <row r="7" spans="1:4" ht="15" customHeight="1">
      <c r="A7" s="4"/>
      <c r="B7" s="21" t="s">
        <v>250</v>
      </c>
      <c r="C7" s="21" t="s">
        <v>251</v>
      </c>
      <c r="D7" s="20">
        <v>100</v>
      </c>
    </row>
    <row r="8" spans="1:4" ht="15" customHeight="1">
      <c r="A8" s="4"/>
      <c r="B8" s="21" t="s">
        <v>252</v>
      </c>
      <c r="C8" s="21" t="s">
        <v>253</v>
      </c>
      <c r="D8" s="20">
        <v>100</v>
      </c>
    </row>
    <row r="9" spans="1:4" ht="15" customHeight="1">
      <c r="A9" s="4"/>
      <c r="B9" s="21" t="s">
        <v>254</v>
      </c>
      <c r="C9" s="21" t="s">
        <v>255</v>
      </c>
      <c r="D9" s="20"/>
    </row>
    <row r="10" spans="1:4" ht="15" customHeight="1">
      <c r="A10" s="4"/>
      <c r="B10" s="21" t="s">
        <v>256</v>
      </c>
      <c r="C10" s="21" t="s">
        <v>257</v>
      </c>
      <c r="D10" s="20"/>
    </row>
    <row r="11" spans="1:4" ht="15" customHeight="1">
      <c r="A11" s="4"/>
      <c r="B11" s="21" t="s">
        <v>258</v>
      </c>
      <c r="C11" s="21" t="s">
        <v>259</v>
      </c>
      <c r="D11" s="20"/>
    </row>
    <row r="12" spans="1:4" ht="15" customHeight="1">
      <c r="A12" s="4"/>
      <c r="B12" s="21" t="s">
        <v>260</v>
      </c>
      <c r="C12" s="21" t="s">
        <v>261</v>
      </c>
      <c r="D12" s="20">
        <f>SUM(D13:D16)</f>
        <v>7400</v>
      </c>
    </row>
    <row r="13" spans="1:4" ht="15" customHeight="1">
      <c r="A13" s="4"/>
      <c r="B13" s="21" t="s">
        <v>262</v>
      </c>
      <c r="C13" s="21" t="s">
        <v>263</v>
      </c>
      <c r="D13" s="20">
        <v>3000</v>
      </c>
    </row>
    <row r="14" spans="1:4" ht="15" customHeight="1">
      <c r="A14" s="4"/>
      <c r="B14" s="21" t="s">
        <v>264</v>
      </c>
      <c r="C14" s="21" t="s">
        <v>265</v>
      </c>
      <c r="D14" s="20">
        <v>2000</v>
      </c>
    </row>
    <row r="15" spans="1:4" ht="15" customHeight="1">
      <c r="A15" s="4"/>
      <c r="B15" s="21" t="s">
        <v>266</v>
      </c>
      <c r="C15" s="21" t="s">
        <v>267</v>
      </c>
      <c r="D15" s="20">
        <v>400</v>
      </c>
    </row>
    <row r="16" spans="1:4" ht="15" customHeight="1">
      <c r="A16" s="4"/>
      <c r="B16" s="21" t="s">
        <v>268</v>
      </c>
      <c r="C16" s="21" t="s">
        <v>269</v>
      </c>
      <c r="D16" s="20">
        <v>2000</v>
      </c>
    </row>
    <row r="17" spans="1:4" ht="15" customHeight="1">
      <c r="A17" s="4"/>
      <c r="B17" s="22" t="s">
        <v>270</v>
      </c>
      <c r="C17" s="22" t="s">
        <v>271</v>
      </c>
      <c r="D17" s="20">
        <f>SUM(D18:D21)</f>
        <v>566</v>
      </c>
    </row>
    <row r="18" spans="1:4" ht="15" customHeight="1">
      <c r="A18" s="4"/>
      <c r="B18" s="21" t="s">
        <v>272</v>
      </c>
      <c r="C18" s="21" t="s">
        <v>273</v>
      </c>
      <c r="D18" s="20"/>
    </row>
    <row r="19" spans="1:4" ht="15" customHeight="1">
      <c r="A19" s="4"/>
      <c r="B19" s="21" t="s">
        <v>274</v>
      </c>
      <c r="C19" s="21" t="s">
        <v>275</v>
      </c>
      <c r="D19" s="20"/>
    </row>
    <row r="20" spans="1:4" ht="15" customHeight="1">
      <c r="A20" s="4"/>
      <c r="B20" s="21" t="s">
        <v>276</v>
      </c>
      <c r="C20" s="21" t="s">
        <v>277</v>
      </c>
      <c r="D20" s="20">
        <v>281</v>
      </c>
    </row>
    <row r="21" spans="1:4" ht="15" customHeight="1">
      <c r="A21" s="4"/>
      <c r="B21" s="21" t="s">
        <v>278</v>
      </c>
      <c r="C21" s="21" t="s">
        <v>279</v>
      </c>
      <c r="D21" s="20">
        <v>285</v>
      </c>
    </row>
    <row r="22" spans="1:4" ht="15" customHeight="1">
      <c r="A22" s="18" t="s">
        <v>96</v>
      </c>
      <c r="B22" s="21" t="s">
        <v>278</v>
      </c>
      <c r="C22" s="21" t="s">
        <v>279</v>
      </c>
      <c r="D22" s="20">
        <v>1487</v>
      </c>
    </row>
    <row r="23" spans="1:4" ht="15" customHeight="1">
      <c r="A23" s="18" t="s">
        <v>97</v>
      </c>
      <c r="B23" s="21"/>
      <c r="C23" s="21"/>
      <c r="D23" s="20"/>
    </row>
    <row r="24" spans="1:4" ht="15" customHeight="1">
      <c r="A24" s="18" t="s">
        <v>98</v>
      </c>
      <c r="B24" s="21"/>
      <c r="C24" s="21"/>
      <c r="D24" s="20"/>
    </row>
    <row r="25" spans="1:4" ht="15" customHeight="1">
      <c r="A25" s="18" t="s">
        <v>99</v>
      </c>
      <c r="B25" s="21"/>
      <c r="C25" s="21"/>
      <c r="D25" s="20"/>
    </row>
    <row r="26" spans="1:4" ht="15" customHeight="1">
      <c r="A26" s="18" t="s">
        <v>100</v>
      </c>
      <c r="B26" s="21"/>
      <c r="C26" s="21"/>
      <c r="D26" s="20"/>
    </row>
    <row r="27" spans="1:4" ht="15" customHeight="1">
      <c r="A27" s="18" t="s">
        <v>101</v>
      </c>
      <c r="B27" s="21"/>
      <c r="C27" s="21"/>
      <c r="D27" s="20"/>
    </row>
    <row r="28" spans="1:4" ht="50.25" customHeight="1">
      <c r="A28" s="116" t="s">
        <v>280</v>
      </c>
      <c r="B28" s="116"/>
      <c r="C28" s="116"/>
      <c r="D28" s="116"/>
    </row>
  </sheetData>
  <sheetProtection/>
  <mergeCells count="2">
    <mergeCell ref="A2:D2"/>
    <mergeCell ref="A28:D28"/>
  </mergeCells>
  <printOptions horizontalCentered="1"/>
  <pageMargins left="0.39" right="0.39" top="0.39" bottom="0.39" header="0.51" footer="0.51"/>
  <pageSetup horizontalDpi="600" verticalDpi="600" orientation="landscape" paperSize="9"/>
  <ignoredErrors>
    <ignoredError sqref="D17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defaultGridColor="0" zoomScalePageLayoutView="0" colorId="30" workbookViewId="0" topLeftCell="A1">
      <selection activeCell="E11" sqref="E11"/>
    </sheetView>
  </sheetViews>
  <sheetFormatPr defaultColWidth="9.00390625" defaultRowHeight="14.25"/>
  <cols>
    <col min="1" max="1" width="40.625" style="0" customWidth="1"/>
    <col min="3" max="3" width="11.75390625" style="0" customWidth="1"/>
    <col min="4" max="4" width="8.625" style="0" customWidth="1"/>
    <col min="5" max="5" width="7.625" style="0" customWidth="1"/>
    <col min="6" max="6" width="8.00390625" style="0" customWidth="1"/>
    <col min="7" max="7" width="7.50390625" style="0" customWidth="1"/>
    <col min="8" max="8" width="9.25390625" style="0" customWidth="1"/>
  </cols>
  <sheetData>
    <row r="1" ht="22.5" customHeight="1">
      <c r="A1" t="s">
        <v>281</v>
      </c>
    </row>
    <row r="2" spans="1:8" ht="20.25">
      <c r="A2" s="117" t="s">
        <v>282</v>
      </c>
      <c r="B2" s="117"/>
      <c r="C2" s="117"/>
      <c r="D2" s="117"/>
      <c r="E2" s="117"/>
      <c r="F2" s="117"/>
      <c r="G2" s="117"/>
      <c r="H2" s="117"/>
    </row>
    <row r="3" spans="1:8" s="1" customFormat="1" ht="18" customHeight="1">
      <c r="A3" s="7" t="s">
        <v>2</v>
      </c>
      <c r="B3" s="8"/>
      <c r="C3" s="8"/>
      <c r="D3" s="8"/>
      <c r="E3" s="8"/>
      <c r="F3" s="8"/>
      <c r="G3" s="9"/>
      <c r="H3" s="9" t="s">
        <v>3</v>
      </c>
    </row>
    <row r="4" spans="1:8" ht="33.75" customHeight="1">
      <c r="A4" s="121" t="s">
        <v>79</v>
      </c>
      <c r="B4" s="121" t="s">
        <v>283</v>
      </c>
      <c r="C4" s="125" t="s">
        <v>284</v>
      </c>
      <c r="D4" s="125" t="s">
        <v>285</v>
      </c>
      <c r="E4" s="125" t="s">
        <v>286</v>
      </c>
      <c r="F4" s="118" t="s">
        <v>287</v>
      </c>
      <c r="G4" s="119"/>
      <c r="H4" s="120"/>
    </row>
    <row r="5" spans="1:8" ht="31.5" customHeight="1">
      <c r="A5" s="121"/>
      <c r="B5" s="121"/>
      <c r="C5" s="126"/>
      <c r="D5" s="126"/>
      <c r="E5" s="126"/>
      <c r="F5" s="11" t="s">
        <v>86</v>
      </c>
      <c r="G5" s="11" t="s">
        <v>288</v>
      </c>
      <c r="H5" s="11" t="s">
        <v>289</v>
      </c>
    </row>
    <row r="6" spans="1:8" ht="19.5" customHeight="1">
      <c r="A6" s="122" t="s">
        <v>94</v>
      </c>
      <c r="B6" s="10" t="s">
        <v>290</v>
      </c>
      <c r="C6" s="12">
        <f>SUM(D6:F6)</f>
        <v>335</v>
      </c>
      <c r="D6" s="12"/>
      <c r="E6" s="12">
        <v>50</v>
      </c>
      <c r="F6" s="12">
        <f>SUM(G6:H6)</f>
        <v>285</v>
      </c>
      <c r="G6" s="12" t="s">
        <v>291</v>
      </c>
      <c r="H6" s="12">
        <v>285</v>
      </c>
    </row>
    <row r="7" spans="1:8" ht="19.5" customHeight="1">
      <c r="A7" s="122"/>
      <c r="B7" s="10" t="s">
        <v>292</v>
      </c>
      <c r="C7" s="12">
        <f>SUM(D7:F7)</f>
        <v>335</v>
      </c>
      <c r="D7" s="12"/>
      <c r="E7" s="12">
        <f>E11</f>
        <v>49</v>
      </c>
      <c r="F7" s="12">
        <f>F11</f>
        <v>286</v>
      </c>
      <c r="G7" s="12" t="str">
        <f>G11</f>
        <v>  </v>
      </c>
      <c r="H7" s="12">
        <f>H11</f>
        <v>286</v>
      </c>
    </row>
    <row r="8" spans="1:8" ht="19.5" customHeight="1">
      <c r="A8" s="122" t="s">
        <v>293</v>
      </c>
      <c r="B8" s="10" t="s">
        <v>290</v>
      </c>
      <c r="C8" s="12"/>
      <c r="D8" s="12"/>
      <c r="E8" s="12" t="s">
        <v>294</v>
      </c>
      <c r="F8" s="12"/>
      <c r="G8" s="12" t="s">
        <v>291</v>
      </c>
      <c r="H8" s="12" t="s">
        <v>294</v>
      </c>
    </row>
    <row r="9" spans="1:8" ht="19.5" customHeight="1">
      <c r="A9" s="122"/>
      <c r="B9" s="10" t="s">
        <v>292</v>
      </c>
      <c r="C9" s="12"/>
      <c r="D9" s="12"/>
      <c r="E9" s="12"/>
      <c r="F9" s="12"/>
      <c r="G9" s="12"/>
      <c r="H9" s="12"/>
    </row>
    <row r="10" spans="1:8" ht="19.5" customHeight="1">
      <c r="A10" s="122" t="s">
        <v>96</v>
      </c>
      <c r="B10" s="10" t="s">
        <v>290</v>
      </c>
      <c r="C10" s="12">
        <f>SUM(D10:F10)</f>
        <v>335</v>
      </c>
      <c r="D10" s="12"/>
      <c r="E10" s="12">
        <v>50</v>
      </c>
      <c r="F10" s="12">
        <f>SUM(G10:H10)</f>
        <v>285</v>
      </c>
      <c r="G10" s="12" t="s">
        <v>291</v>
      </c>
      <c r="H10" s="12">
        <v>285</v>
      </c>
    </row>
    <row r="11" spans="1:8" ht="19.5" customHeight="1">
      <c r="A11" s="122"/>
      <c r="B11" s="10" t="s">
        <v>292</v>
      </c>
      <c r="C11" s="12">
        <f>SUM(D11:F11)</f>
        <v>335</v>
      </c>
      <c r="D11" s="12"/>
      <c r="E11" s="12">
        <f>'表4基本支出预算表'!E54</f>
        <v>49</v>
      </c>
      <c r="F11" s="12">
        <f>SUM(G11:H11)</f>
        <v>286</v>
      </c>
      <c r="G11" s="12" t="s">
        <v>294</v>
      </c>
      <c r="H11" s="12">
        <f>'表4基本支出预算表'!E56</f>
        <v>286</v>
      </c>
    </row>
    <row r="12" spans="1:8" ht="19.5" customHeight="1">
      <c r="A12" s="122" t="s">
        <v>97</v>
      </c>
      <c r="B12" s="10" t="s">
        <v>290</v>
      </c>
      <c r="C12" s="12"/>
      <c r="D12" s="12"/>
      <c r="E12" s="12" t="s">
        <v>294</v>
      </c>
      <c r="F12" s="12"/>
      <c r="G12" s="12" t="s">
        <v>291</v>
      </c>
      <c r="H12" s="12" t="s">
        <v>294</v>
      </c>
    </row>
    <row r="13" spans="1:8" ht="19.5" customHeight="1">
      <c r="A13" s="122"/>
      <c r="B13" s="10" t="s">
        <v>292</v>
      </c>
      <c r="C13" s="12"/>
      <c r="D13" s="12"/>
      <c r="E13" s="12" t="s">
        <v>291</v>
      </c>
      <c r="F13" s="12"/>
      <c r="G13" s="12" t="s">
        <v>294</v>
      </c>
      <c r="H13" s="12" t="s">
        <v>294</v>
      </c>
    </row>
    <row r="14" spans="1:8" ht="19.5" customHeight="1">
      <c r="A14" s="122" t="s">
        <v>98</v>
      </c>
      <c r="B14" s="10" t="s">
        <v>290</v>
      </c>
      <c r="C14" s="12"/>
      <c r="D14" s="12"/>
      <c r="E14" s="12" t="s">
        <v>294</v>
      </c>
      <c r="F14" s="12"/>
      <c r="G14" s="12" t="s">
        <v>291</v>
      </c>
      <c r="H14" s="12" t="s">
        <v>294</v>
      </c>
    </row>
    <row r="15" spans="1:8" ht="19.5" customHeight="1">
      <c r="A15" s="122"/>
      <c r="B15" s="10" t="s">
        <v>292</v>
      </c>
      <c r="C15" s="12"/>
      <c r="D15" s="12"/>
      <c r="E15" s="12"/>
      <c r="F15" s="12"/>
      <c r="G15" s="12"/>
      <c r="H15" s="12"/>
    </row>
    <row r="16" spans="1:8" ht="19.5" customHeight="1">
      <c r="A16" s="123" t="s">
        <v>99</v>
      </c>
      <c r="B16" s="10" t="s">
        <v>290</v>
      </c>
      <c r="C16" s="12"/>
      <c r="D16" s="12"/>
      <c r="E16" s="12"/>
      <c r="F16" s="12"/>
      <c r="G16" s="12"/>
      <c r="H16" s="12"/>
    </row>
    <row r="17" spans="1:8" ht="19.5" customHeight="1">
      <c r="A17" s="124"/>
      <c r="B17" s="10" t="s">
        <v>292</v>
      </c>
      <c r="C17" s="12"/>
      <c r="D17" s="12"/>
      <c r="E17" s="12"/>
      <c r="F17" s="12"/>
      <c r="G17" s="12"/>
      <c r="H17" s="12"/>
    </row>
    <row r="18" spans="1:8" ht="19.5" customHeight="1">
      <c r="A18" s="123" t="s">
        <v>100</v>
      </c>
      <c r="B18" s="10" t="s">
        <v>290</v>
      </c>
      <c r="C18" s="12"/>
      <c r="D18" s="12"/>
      <c r="E18" s="12"/>
      <c r="F18" s="12"/>
      <c r="G18" s="12"/>
      <c r="H18" s="12"/>
    </row>
    <row r="19" spans="1:8" ht="19.5" customHeight="1">
      <c r="A19" s="124"/>
      <c r="B19" s="10" t="s">
        <v>292</v>
      </c>
      <c r="C19" s="12"/>
      <c r="D19" s="12"/>
      <c r="E19" s="12"/>
      <c r="F19" s="12"/>
      <c r="G19" s="12"/>
      <c r="H19" s="12"/>
    </row>
    <row r="20" spans="1:8" ht="19.5" customHeight="1">
      <c r="A20" s="122" t="s">
        <v>101</v>
      </c>
      <c r="B20" s="10" t="s">
        <v>290</v>
      </c>
      <c r="C20" s="12" t="s">
        <v>294</v>
      </c>
      <c r="D20" s="12"/>
      <c r="E20" s="12" t="s">
        <v>294</v>
      </c>
      <c r="F20" s="12"/>
      <c r="G20" s="12" t="s">
        <v>291</v>
      </c>
      <c r="H20" s="12" t="s">
        <v>294</v>
      </c>
    </row>
    <row r="21" spans="1:8" ht="19.5" customHeight="1">
      <c r="A21" s="122"/>
      <c r="B21" s="10" t="s">
        <v>292</v>
      </c>
      <c r="C21" s="12" t="s">
        <v>291</v>
      </c>
      <c r="D21" s="12"/>
      <c r="E21" s="12" t="s">
        <v>291</v>
      </c>
      <c r="F21" s="12"/>
      <c r="G21" s="12" t="s">
        <v>294</v>
      </c>
      <c r="H21" s="12" t="s">
        <v>294</v>
      </c>
    </row>
    <row r="22" spans="1:8" ht="46.5" customHeight="1">
      <c r="A22" s="116" t="s">
        <v>295</v>
      </c>
      <c r="B22" s="116"/>
      <c r="C22" s="116"/>
      <c r="D22" s="116"/>
      <c r="E22" s="116"/>
      <c r="F22" s="116"/>
      <c r="G22" s="116"/>
      <c r="H22" s="116"/>
    </row>
  </sheetData>
  <sheetProtection/>
  <mergeCells count="16">
    <mergeCell ref="A18:A19"/>
    <mergeCell ref="A20:A21"/>
    <mergeCell ref="B4:B5"/>
    <mergeCell ref="C4:C5"/>
    <mergeCell ref="D4:D5"/>
    <mergeCell ref="E4:E5"/>
    <mergeCell ref="A2:H2"/>
    <mergeCell ref="F4:H4"/>
    <mergeCell ref="A22:H22"/>
    <mergeCell ref="A4:A5"/>
    <mergeCell ref="A6:A7"/>
    <mergeCell ref="A8:A9"/>
    <mergeCell ref="A10:A11"/>
    <mergeCell ref="A12:A13"/>
    <mergeCell ref="A14:A15"/>
    <mergeCell ref="A16:A17"/>
  </mergeCells>
  <printOptions horizontalCentered="1"/>
  <pageMargins left="0.39" right="0.39" top="0.39" bottom="0.39" header="0.51" footer="0.5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"/>
  <sheetViews>
    <sheetView defaultGridColor="0" zoomScalePageLayoutView="0" colorId="30" workbookViewId="0" topLeftCell="A1">
      <selection activeCell="B13" sqref="B13"/>
    </sheetView>
  </sheetViews>
  <sheetFormatPr defaultColWidth="9.00390625" defaultRowHeight="14.25"/>
  <cols>
    <col min="1" max="1" width="5.50390625" style="0" customWidth="1"/>
    <col min="2" max="2" width="30.625" style="0" customWidth="1"/>
    <col min="3" max="3" width="30.75390625" style="0" customWidth="1"/>
    <col min="4" max="4" width="10.125" style="0" customWidth="1"/>
    <col min="5" max="5" width="9.25390625" style="0" customWidth="1"/>
    <col min="6" max="6" width="8.875" style="0" customWidth="1"/>
    <col min="7" max="7" width="20.50390625" style="0" customWidth="1"/>
  </cols>
  <sheetData>
    <row r="1" ht="21" customHeight="1">
      <c r="A1" s="2" t="s">
        <v>296</v>
      </c>
    </row>
    <row r="2" spans="1:7" ht="25.5" customHeight="1">
      <c r="A2" s="127" t="s">
        <v>297</v>
      </c>
      <c r="B2" s="127"/>
      <c r="C2" s="127"/>
      <c r="D2" s="127"/>
      <c r="E2" s="127"/>
      <c r="F2" s="127"/>
      <c r="G2" s="127"/>
    </row>
    <row r="3" spans="1:7" s="1" customFormat="1" ht="20.25" customHeight="1">
      <c r="A3" s="128" t="s">
        <v>2</v>
      </c>
      <c r="B3" s="128"/>
      <c r="F3" s="129" t="s">
        <v>3</v>
      </c>
      <c r="G3" s="129"/>
    </row>
    <row r="4" spans="1:7" ht="24" customHeight="1">
      <c r="A4" s="82" t="s">
        <v>298</v>
      </c>
      <c r="B4" s="82" t="s">
        <v>299</v>
      </c>
      <c r="C4" s="82" t="s">
        <v>240</v>
      </c>
      <c r="D4" s="82" t="s">
        <v>300</v>
      </c>
      <c r="E4" s="82"/>
      <c r="F4" s="82"/>
      <c r="G4" s="82" t="s">
        <v>301</v>
      </c>
    </row>
    <row r="5" spans="1:7" ht="26.25" customHeight="1">
      <c r="A5" s="82"/>
      <c r="B5" s="82"/>
      <c r="C5" s="82"/>
      <c r="D5" s="3" t="s">
        <v>302</v>
      </c>
      <c r="E5" s="3" t="s">
        <v>303</v>
      </c>
      <c r="F5" s="3" t="s">
        <v>304</v>
      </c>
      <c r="G5" s="82"/>
    </row>
    <row r="6" spans="1:7" ht="19.5" customHeight="1">
      <c r="A6" s="3">
        <v>1</v>
      </c>
      <c r="B6" s="6" t="s">
        <v>306</v>
      </c>
      <c r="C6" s="5" t="s">
        <v>307</v>
      </c>
      <c r="D6" s="5">
        <f>SUM(E6:F6)</f>
        <v>4405</v>
      </c>
      <c r="E6" s="5">
        <f>'表5项目支出预算表'!E36</f>
        <v>4405</v>
      </c>
      <c r="F6" s="5"/>
      <c r="G6" s="5" t="s">
        <v>305</v>
      </c>
    </row>
    <row r="7" spans="1:7" ht="34.5" customHeight="1">
      <c r="A7" s="83"/>
      <c r="B7" s="83"/>
      <c r="C7" s="83"/>
      <c r="D7" s="83"/>
      <c r="E7" s="83"/>
      <c r="F7" s="83"/>
      <c r="G7" s="83"/>
    </row>
  </sheetData>
  <sheetProtection/>
  <mergeCells count="9">
    <mergeCell ref="A2:G2"/>
    <mergeCell ref="A3:B3"/>
    <mergeCell ref="F3:G3"/>
    <mergeCell ref="D4:F4"/>
    <mergeCell ref="A7:G7"/>
    <mergeCell ref="A4:A5"/>
    <mergeCell ref="B4:B5"/>
    <mergeCell ref="C4:C5"/>
    <mergeCell ref="G4:G5"/>
  </mergeCells>
  <printOptions horizontalCentered="1"/>
  <pageMargins left="0.39" right="0.39" top="0.39" bottom="0.39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25">
      <selection activeCell="H22" sqref="H22"/>
    </sheetView>
  </sheetViews>
  <sheetFormatPr defaultColWidth="9.00390625" defaultRowHeight="14.25"/>
  <cols>
    <col min="2" max="2" width="4.625" style="0" customWidth="1"/>
    <col min="3" max="3" width="3.75390625" style="0" customWidth="1"/>
    <col min="5" max="5" width="19.00390625" style="0" customWidth="1"/>
    <col min="6" max="6" width="30.50390625" style="0" customWidth="1"/>
  </cols>
  <sheetData>
    <row r="1" spans="1:6" ht="33" customHeight="1">
      <c r="A1" s="131" t="s">
        <v>372</v>
      </c>
      <c r="B1" s="131"/>
      <c r="C1" s="131"/>
      <c r="D1" s="131"/>
      <c r="E1" s="131"/>
      <c r="F1" s="131"/>
    </row>
    <row r="2" ht="33.75" customHeight="1">
      <c r="E2" s="74" t="s">
        <v>308</v>
      </c>
    </row>
    <row r="3" spans="1:6" ht="14.25">
      <c r="A3" s="132" t="s">
        <v>240</v>
      </c>
      <c r="B3" s="132"/>
      <c r="C3" s="132" t="s">
        <v>307</v>
      </c>
      <c r="D3" s="132"/>
      <c r="E3" s="132"/>
      <c r="F3" s="132"/>
    </row>
    <row r="4" spans="1:6" ht="14.25">
      <c r="A4" s="133" t="s">
        <v>309</v>
      </c>
      <c r="B4" s="133"/>
      <c r="C4" s="132">
        <v>4405</v>
      </c>
      <c r="D4" s="132"/>
      <c r="E4" s="132"/>
      <c r="F4" s="132"/>
    </row>
    <row r="5" spans="1:6" ht="14.25">
      <c r="A5" s="130" t="s">
        <v>310</v>
      </c>
      <c r="B5" s="132" t="s">
        <v>311</v>
      </c>
      <c r="C5" s="132"/>
      <c r="D5" s="132"/>
      <c r="E5" s="132"/>
      <c r="F5" s="132"/>
    </row>
    <row r="6" spans="1:6" ht="14.25">
      <c r="A6" s="130"/>
      <c r="B6" s="132" t="s">
        <v>312</v>
      </c>
      <c r="C6" s="132"/>
      <c r="D6" s="132"/>
      <c r="E6" s="132"/>
      <c r="F6" s="132"/>
    </row>
    <row r="7" spans="1:6" ht="14.25">
      <c r="A7" s="130"/>
      <c r="B7" s="132" t="s">
        <v>313</v>
      </c>
      <c r="C7" s="132"/>
      <c r="D7" s="132"/>
      <c r="E7" s="132"/>
      <c r="F7" s="132"/>
    </row>
    <row r="8" spans="1:6" s="1" customFormat="1" ht="14.25">
      <c r="A8" s="130" t="s">
        <v>314</v>
      </c>
      <c r="B8" s="130" t="s">
        <v>315</v>
      </c>
      <c r="C8" s="130"/>
      <c r="D8" s="72" t="s">
        <v>316</v>
      </c>
      <c r="E8" s="72" t="s">
        <v>317</v>
      </c>
      <c r="F8" s="72" t="s">
        <v>318</v>
      </c>
    </row>
    <row r="9" spans="1:6" ht="22.5">
      <c r="A9" s="130"/>
      <c r="B9" s="130" t="s">
        <v>319</v>
      </c>
      <c r="C9" s="130"/>
      <c r="D9" s="130" t="s">
        <v>320</v>
      </c>
      <c r="E9" s="73" t="s">
        <v>321</v>
      </c>
      <c r="F9" s="73" t="s">
        <v>322</v>
      </c>
    </row>
    <row r="10" spans="1:6" ht="14.25">
      <c r="A10" s="130"/>
      <c r="B10" s="130"/>
      <c r="C10" s="130"/>
      <c r="D10" s="130"/>
      <c r="E10" s="73" t="s">
        <v>323</v>
      </c>
      <c r="F10" s="73" t="s">
        <v>324</v>
      </c>
    </row>
    <row r="11" spans="1:6" ht="14.25">
      <c r="A11" s="130"/>
      <c r="B11" s="130"/>
      <c r="C11" s="130"/>
      <c r="D11" s="130"/>
      <c r="E11" s="73" t="s">
        <v>325</v>
      </c>
      <c r="F11" s="73" t="s">
        <v>326</v>
      </c>
    </row>
    <row r="12" spans="1:6" ht="22.5">
      <c r="A12" s="130"/>
      <c r="B12" s="130"/>
      <c r="C12" s="130"/>
      <c r="D12" s="130" t="s">
        <v>327</v>
      </c>
      <c r="E12" s="73" t="s">
        <v>321</v>
      </c>
      <c r="F12" s="73" t="s">
        <v>328</v>
      </c>
    </row>
    <row r="13" spans="1:6" ht="22.5">
      <c r="A13" s="130"/>
      <c r="B13" s="130"/>
      <c r="C13" s="130"/>
      <c r="D13" s="130"/>
      <c r="E13" s="73" t="s">
        <v>329</v>
      </c>
      <c r="F13" s="73" t="s">
        <v>330</v>
      </c>
    </row>
    <row r="14" spans="1:6" ht="33.75">
      <c r="A14" s="130"/>
      <c r="B14" s="130"/>
      <c r="C14" s="130"/>
      <c r="D14" s="130"/>
      <c r="E14" s="73" t="s">
        <v>331</v>
      </c>
      <c r="F14" s="73" t="s">
        <v>332</v>
      </c>
    </row>
    <row r="15" spans="1:6" ht="22.5">
      <c r="A15" s="130"/>
      <c r="B15" s="130"/>
      <c r="C15" s="130"/>
      <c r="D15" s="130" t="s">
        <v>333</v>
      </c>
      <c r="E15" s="73" t="s">
        <v>334</v>
      </c>
      <c r="F15" s="73" t="s">
        <v>335</v>
      </c>
    </row>
    <row r="16" spans="1:6" ht="22.5">
      <c r="A16" s="130"/>
      <c r="B16" s="130"/>
      <c r="C16" s="130"/>
      <c r="D16" s="130"/>
      <c r="E16" s="73" t="s">
        <v>336</v>
      </c>
      <c r="F16" s="73" t="s">
        <v>337</v>
      </c>
    </row>
    <row r="17" spans="1:6" ht="22.5">
      <c r="A17" s="130"/>
      <c r="B17" s="130"/>
      <c r="C17" s="130"/>
      <c r="D17" s="130"/>
      <c r="E17" s="73" t="s">
        <v>338</v>
      </c>
      <c r="F17" s="73" t="s">
        <v>339</v>
      </c>
    </row>
    <row r="18" spans="1:6" ht="14.25">
      <c r="A18" s="130"/>
      <c r="B18" s="130"/>
      <c r="C18" s="130"/>
      <c r="D18" s="130" t="s">
        <v>340</v>
      </c>
      <c r="E18" s="73" t="s">
        <v>341</v>
      </c>
      <c r="F18" s="73" t="s">
        <v>342</v>
      </c>
    </row>
    <row r="19" spans="1:6" ht="14.25">
      <c r="A19" s="130"/>
      <c r="B19" s="130"/>
      <c r="C19" s="130"/>
      <c r="D19" s="130"/>
      <c r="E19" s="73" t="s">
        <v>336</v>
      </c>
      <c r="F19" s="73" t="s">
        <v>343</v>
      </c>
    </row>
    <row r="20" spans="1:6" ht="22.5">
      <c r="A20" s="130"/>
      <c r="B20" s="130"/>
      <c r="C20" s="130"/>
      <c r="D20" s="130"/>
      <c r="E20" s="73" t="s">
        <v>338</v>
      </c>
      <c r="F20" s="73" t="s">
        <v>344</v>
      </c>
    </row>
    <row r="21" spans="1:6" ht="33.75">
      <c r="A21" s="130"/>
      <c r="B21" s="130" t="s">
        <v>345</v>
      </c>
      <c r="C21" s="130"/>
      <c r="D21" s="130" t="s">
        <v>346</v>
      </c>
      <c r="E21" s="73" t="s">
        <v>347</v>
      </c>
      <c r="F21" s="73" t="s">
        <v>348</v>
      </c>
    </row>
    <row r="22" spans="1:6" ht="33.75">
      <c r="A22" s="130"/>
      <c r="B22" s="130"/>
      <c r="C22" s="130"/>
      <c r="D22" s="130"/>
      <c r="E22" s="73" t="s">
        <v>349</v>
      </c>
      <c r="F22" s="73" t="s">
        <v>350</v>
      </c>
    </row>
    <row r="23" spans="1:6" ht="22.5">
      <c r="A23" s="130"/>
      <c r="B23" s="130"/>
      <c r="C23" s="130"/>
      <c r="D23" s="130" t="s">
        <v>351</v>
      </c>
      <c r="E23" s="73" t="s">
        <v>352</v>
      </c>
      <c r="F23" s="73" t="s">
        <v>353</v>
      </c>
    </row>
    <row r="24" spans="1:6" ht="22.5">
      <c r="A24" s="130"/>
      <c r="B24" s="130"/>
      <c r="C24" s="130"/>
      <c r="D24" s="130"/>
      <c r="E24" s="73" t="s">
        <v>354</v>
      </c>
      <c r="F24" s="73" t="s">
        <v>355</v>
      </c>
    </row>
    <row r="25" spans="1:6" ht="22.5">
      <c r="A25" s="130"/>
      <c r="B25" s="130"/>
      <c r="C25" s="130"/>
      <c r="D25" s="130" t="s">
        <v>356</v>
      </c>
      <c r="E25" s="73" t="s">
        <v>357</v>
      </c>
      <c r="F25" s="73" t="s">
        <v>358</v>
      </c>
    </row>
    <row r="26" spans="1:6" ht="22.5">
      <c r="A26" s="130"/>
      <c r="B26" s="130"/>
      <c r="C26" s="130"/>
      <c r="D26" s="130"/>
      <c r="E26" s="73" t="s">
        <v>359</v>
      </c>
      <c r="F26" s="73" t="s">
        <v>360</v>
      </c>
    </row>
    <row r="27" spans="1:6" ht="22.5">
      <c r="A27" s="130"/>
      <c r="B27" s="130"/>
      <c r="C27" s="130"/>
      <c r="D27" s="130" t="s">
        <v>361</v>
      </c>
      <c r="E27" s="73" t="s">
        <v>362</v>
      </c>
      <c r="F27" s="73" t="s">
        <v>363</v>
      </c>
    </row>
    <row r="28" spans="1:6" ht="22.5">
      <c r="A28" s="130"/>
      <c r="B28" s="130"/>
      <c r="C28" s="130"/>
      <c r="D28" s="130"/>
      <c r="E28" s="73" t="s">
        <v>364</v>
      </c>
      <c r="F28" s="73" t="s">
        <v>365</v>
      </c>
    </row>
    <row r="29" spans="1:6" ht="22.5">
      <c r="A29" s="130"/>
      <c r="B29" s="130" t="s">
        <v>366</v>
      </c>
      <c r="C29" s="130"/>
      <c r="D29" s="130" t="s">
        <v>367</v>
      </c>
      <c r="E29" s="73" t="s">
        <v>368</v>
      </c>
      <c r="F29" s="73" t="s">
        <v>369</v>
      </c>
    </row>
    <row r="30" spans="1:6" ht="22.5">
      <c r="A30" s="130"/>
      <c r="B30" s="130"/>
      <c r="C30" s="130"/>
      <c r="D30" s="130"/>
      <c r="E30" s="73" t="s">
        <v>370</v>
      </c>
      <c r="F30" s="73" t="s">
        <v>371</v>
      </c>
    </row>
    <row r="31" spans="1:6" ht="15.75">
      <c r="A31" s="70"/>
      <c r="B31" s="70"/>
      <c r="C31" s="70"/>
      <c r="D31" s="70"/>
      <c r="E31" s="70"/>
      <c r="F31" s="70"/>
    </row>
    <row r="32" ht="15.75">
      <c r="A32" s="71"/>
    </row>
  </sheetData>
  <sheetProtection/>
  <mergeCells count="23">
    <mergeCell ref="D21:D22"/>
    <mergeCell ref="D23:D24"/>
    <mergeCell ref="D27:D28"/>
    <mergeCell ref="A4:B4"/>
    <mergeCell ref="C4:F4"/>
    <mergeCell ref="A5:A7"/>
    <mergeCell ref="D25:D26"/>
    <mergeCell ref="B5:F5"/>
    <mergeCell ref="B6:F6"/>
    <mergeCell ref="B7:F7"/>
    <mergeCell ref="D15:D17"/>
    <mergeCell ref="D18:D20"/>
    <mergeCell ref="B21:C28"/>
    <mergeCell ref="B29:C30"/>
    <mergeCell ref="D29:D30"/>
    <mergeCell ref="A1:F1"/>
    <mergeCell ref="A8:A30"/>
    <mergeCell ref="B8:C8"/>
    <mergeCell ref="B9:C20"/>
    <mergeCell ref="D9:D11"/>
    <mergeCell ref="D12:D14"/>
    <mergeCell ref="A3:B3"/>
    <mergeCell ref="C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defaultGridColor="0" zoomScalePageLayoutView="0" colorId="30" workbookViewId="0" topLeftCell="A1">
      <selection activeCell="B10" sqref="B10"/>
    </sheetView>
  </sheetViews>
  <sheetFormatPr defaultColWidth="9.00390625" defaultRowHeight="14.25"/>
  <cols>
    <col min="1" max="1" width="21.625" style="54" customWidth="1"/>
    <col min="2" max="2" width="8.625" style="0" customWidth="1"/>
    <col min="3" max="7" width="7.875" style="0" customWidth="1"/>
    <col min="8" max="10" width="7.125" style="0" customWidth="1"/>
    <col min="11" max="11" width="5.625" style="0" customWidth="1"/>
    <col min="12" max="12" width="5.375" style="0" customWidth="1"/>
    <col min="13" max="13" width="7.125" style="0" customWidth="1"/>
    <col min="14" max="14" width="4.875" style="0" customWidth="1"/>
    <col min="15" max="15" width="5.00390625" style="0" customWidth="1"/>
    <col min="16" max="16" width="5.125" style="0" customWidth="1"/>
    <col min="17" max="17" width="5.50390625" style="0" customWidth="1"/>
  </cols>
  <sheetData>
    <row r="1" ht="18" customHeight="1">
      <c r="A1" s="54" t="s">
        <v>77</v>
      </c>
    </row>
    <row r="2" spans="1:17" ht="23.25" customHeight="1">
      <c r="A2" s="78" t="s">
        <v>78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s="1" customFormat="1" ht="19.5" customHeight="1">
      <c r="A3" s="80" t="s">
        <v>2</v>
      </c>
      <c r="B3" s="81"/>
      <c r="C3" s="81"/>
      <c r="D3" s="64"/>
      <c r="E3" s="64"/>
      <c r="F3" s="64"/>
      <c r="G3" s="64"/>
      <c r="H3" s="64"/>
      <c r="I3" s="64"/>
      <c r="J3" s="64"/>
      <c r="K3" s="64"/>
      <c r="L3" s="64"/>
      <c r="M3" s="64"/>
      <c r="N3" s="66"/>
      <c r="O3" s="66"/>
      <c r="P3" s="66" t="s">
        <v>3</v>
      </c>
      <c r="Q3" s="7"/>
    </row>
    <row r="4" spans="1:17" ht="24.75" customHeight="1">
      <c r="A4" s="82" t="s">
        <v>79</v>
      </c>
      <c r="B4" s="85" t="s">
        <v>80</v>
      </c>
      <c r="C4" s="82" t="s">
        <v>81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5" t="s">
        <v>68</v>
      </c>
      <c r="O4" s="85" t="s">
        <v>70</v>
      </c>
      <c r="P4" s="82" t="s">
        <v>72</v>
      </c>
      <c r="Q4" s="82" t="s">
        <v>74</v>
      </c>
    </row>
    <row r="5" spans="1:17" ht="22.5" customHeight="1">
      <c r="A5" s="82"/>
      <c r="B5" s="86"/>
      <c r="C5" s="82" t="s">
        <v>82</v>
      </c>
      <c r="D5" s="82"/>
      <c r="E5" s="82"/>
      <c r="F5" s="82"/>
      <c r="G5" s="82"/>
      <c r="H5" s="82"/>
      <c r="I5" s="82"/>
      <c r="J5" s="82"/>
      <c r="K5" s="85" t="s">
        <v>83</v>
      </c>
      <c r="L5" s="85" t="s">
        <v>84</v>
      </c>
      <c r="M5" s="85" t="s">
        <v>85</v>
      </c>
      <c r="N5" s="86"/>
      <c r="O5" s="86"/>
      <c r="P5" s="82"/>
      <c r="Q5" s="82"/>
    </row>
    <row r="6" spans="1:17" ht="23.25" customHeight="1">
      <c r="A6" s="82"/>
      <c r="B6" s="86"/>
      <c r="C6" s="85" t="s">
        <v>86</v>
      </c>
      <c r="D6" s="82" t="s">
        <v>87</v>
      </c>
      <c r="E6" s="82"/>
      <c r="F6" s="82"/>
      <c r="G6" s="82"/>
      <c r="H6" s="85" t="s">
        <v>88</v>
      </c>
      <c r="I6" s="85" t="s">
        <v>89</v>
      </c>
      <c r="J6" s="85" t="s">
        <v>90</v>
      </c>
      <c r="K6" s="86"/>
      <c r="L6" s="86"/>
      <c r="M6" s="86"/>
      <c r="N6" s="86"/>
      <c r="O6" s="86"/>
      <c r="P6" s="82"/>
      <c r="Q6" s="82"/>
    </row>
    <row r="7" spans="1:17" ht="34.5" customHeight="1">
      <c r="A7" s="82"/>
      <c r="B7" s="87"/>
      <c r="C7" s="87"/>
      <c r="D7" s="26" t="s">
        <v>86</v>
      </c>
      <c r="E7" s="65" t="s">
        <v>91</v>
      </c>
      <c r="F7" s="65" t="s">
        <v>92</v>
      </c>
      <c r="G7" s="65" t="s">
        <v>93</v>
      </c>
      <c r="H7" s="87"/>
      <c r="I7" s="87"/>
      <c r="J7" s="87"/>
      <c r="K7" s="87"/>
      <c r="L7" s="87"/>
      <c r="M7" s="87"/>
      <c r="N7" s="87"/>
      <c r="O7" s="87"/>
      <c r="P7" s="82"/>
      <c r="Q7" s="82"/>
    </row>
    <row r="8" spans="1:17" ht="19.5" customHeight="1">
      <c r="A8" s="4" t="s">
        <v>94</v>
      </c>
      <c r="B8" s="28">
        <f aca="true" t="shared" si="0" ref="B8:H8">SUM(B9:B15)</f>
        <v>57224</v>
      </c>
      <c r="C8" s="28">
        <f t="shared" si="0"/>
        <v>57224</v>
      </c>
      <c r="D8" s="28">
        <f t="shared" si="0"/>
        <v>35984</v>
      </c>
      <c r="E8" s="28">
        <f t="shared" si="0"/>
        <v>35984</v>
      </c>
      <c r="F8" s="28">
        <f t="shared" si="0"/>
        <v>0</v>
      </c>
      <c r="G8" s="28">
        <f t="shared" si="0"/>
        <v>0</v>
      </c>
      <c r="H8" s="28">
        <f t="shared" si="0"/>
        <v>21240</v>
      </c>
      <c r="I8" s="28"/>
      <c r="J8" s="28"/>
      <c r="K8" s="28"/>
      <c r="L8" s="28"/>
      <c r="M8" s="28"/>
      <c r="N8" s="28"/>
      <c r="O8" s="28"/>
      <c r="P8" s="28"/>
      <c r="Q8" s="28"/>
    </row>
    <row r="9" spans="1:17" ht="19.5" customHeight="1">
      <c r="A9" s="4" t="s">
        <v>95</v>
      </c>
      <c r="B9" s="28">
        <f>C9</f>
        <v>38806</v>
      </c>
      <c r="C9" s="28">
        <f>D9+H9</f>
        <v>38806</v>
      </c>
      <c r="D9" s="28">
        <f>SUM(E9:G9)</f>
        <v>20286</v>
      </c>
      <c r="E9" s="28">
        <f>'表7一般公共预算支出情况表'!D7</f>
        <v>20286</v>
      </c>
      <c r="F9" s="28"/>
      <c r="G9" s="28"/>
      <c r="H9" s="28">
        <f>'表8政府性基金预算支出情况表'!D7</f>
        <v>18520</v>
      </c>
      <c r="I9" s="28"/>
      <c r="J9" s="28"/>
      <c r="K9" s="28"/>
      <c r="L9" s="28"/>
      <c r="M9" s="28"/>
      <c r="N9" s="28"/>
      <c r="O9" s="28"/>
      <c r="P9" s="28"/>
      <c r="Q9" s="28"/>
    </row>
    <row r="10" spans="1:17" ht="19.5" customHeight="1">
      <c r="A10" s="6" t="s">
        <v>96</v>
      </c>
      <c r="B10" s="28">
        <f aca="true" t="shared" si="1" ref="B10:B15">C10</f>
        <v>6388</v>
      </c>
      <c r="C10" s="28">
        <f aca="true" t="shared" si="2" ref="C10:C15">D10+H10</f>
        <v>6388</v>
      </c>
      <c r="D10" s="28">
        <f aca="true" t="shared" si="3" ref="D10:D15">SUM(E10:G10)</f>
        <v>6388</v>
      </c>
      <c r="E10" s="28">
        <f>'表7一般公共预算支出情况表'!D48</f>
        <v>6388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19.5" customHeight="1">
      <c r="A11" s="6" t="s">
        <v>97</v>
      </c>
      <c r="B11" s="28">
        <f t="shared" si="1"/>
        <v>310</v>
      </c>
      <c r="C11" s="28">
        <f t="shared" si="2"/>
        <v>310</v>
      </c>
      <c r="D11" s="28">
        <f t="shared" si="3"/>
        <v>310</v>
      </c>
      <c r="E11" s="28">
        <f>'表7一般公共预算支出情况表'!D63</f>
        <v>310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ht="19.5" customHeight="1">
      <c r="A12" s="6" t="s">
        <v>98</v>
      </c>
      <c r="B12" s="28">
        <f t="shared" si="1"/>
        <v>2614</v>
      </c>
      <c r="C12" s="28">
        <f t="shared" si="2"/>
        <v>2614</v>
      </c>
      <c r="D12" s="28">
        <f t="shared" si="3"/>
        <v>2614</v>
      </c>
      <c r="E12" s="28">
        <f>'表7一般公共预算支出情况表'!D80</f>
        <v>2614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19.5" customHeight="1">
      <c r="A13" s="6" t="s">
        <v>99</v>
      </c>
      <c r="B13" s="28">
        <f t="shared" si="1"/>
        <v>7629</v>
      </c>
      <c r="C13" s="28">
        <f t="shared" si="2"/>
        <v>7629</v>
      </c>
      <c r="D13" s="28">
        <f t="shared" si="3"/>
        <v>4909</v>
      </c>
      <c r="E13" s="28">
        <f>'表7一般公共预算支出情况表'!D95</f>
        <v>4909</v>
      </c>
      <c r="F13" s="28"/>
      <c r="G13" s="28"/>
      <c r="H13" s="28">
        <f>'表8政府性基金预算支出情况表'!D16</f>
        <v>2720</v>
      </c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19.5" customHeight="1">
      <c r="A14" s="6" t="s">
        <v>100</v>
      </c>
      <c r="B14" s="28">
        <f t="shared" si="1"/>
        <v>1087</v>
      </c>
      <c r="C14" s="28">
        <f t="shared" si="2"/>
        <v>1087</v>
      </c>
      <c r="D14" s="28">
        <f t="shared" si="3"/>
        <v>1087</v>
      </c>
      <c r="E14" s="28">
        <f>'表7一般公共预算支出情况表'!D111</f>
        <v>1087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ht="19.5" customHeight="1">
      <c r="A15" s="6" t="s">
        <v>101</v>
      </c>
      <c r="B15" s="28">
        <f t="shared" si="1"/>
        <v>390</v>
      </c>
      <c r="C15" s="28">
        <f t="shared" si="2"/>
        <v>390</v>
      </c>
      <c r="D15" s="28">
        <f t="shared" si="3"/>
        <v>390</v>
      </c>
      <c r="E15" s="28">
        <f>'表7一般公共预算支出情况表'!D126</f>
        <v>390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ht="31.5" customHeight="1">
      <c r="A16" s="83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</row>
  </sheetData>
  <sheetProtection/>
  <mergeCells count="19">
    <mergeCell ref="O4:O7"/>
    <mergeCell ref="P4:P7"/>
    <mergeCell ref="Q4:Q7"/>
    <mergeCell ref="I6:I7"/>
    <mergeCell ref="J6:J7"/>
    <mergeCell ref="K5:K7"/>
    <mergeCell ref="L5:L7"/>
    <mergeCell ref="M5:M7"/>
    <mergeCell ref="N4:N7"/>
    <mergeCell ref="A2:Q2"/>
    <mergeCell ref="A3:C3"/>
    <mergeCell ref="C4:M4"/>
    <mergeCell ref="C5:J5"/>
    <mergeCell ref="D6:G6"/>
    <mergeCell ref="A16:Q16"/>
    <mergeCell ref="A4:A7"/>
    <mergeCell ref="B4:B7"/>
    <mergeCell ref="C6:C7"/>
    <mergeCell ref="H6:H7"/>
  </mergeCells>
  <printOptions horizontalCentered="1"/>
  <pageMargins left="0.39" right="0.39" top="0.39" bottom="0.3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defaultGridColor="0" zoomScalePageLayoutView="0" colorId="30" workbookViewId="0" topLeftCell="A1">
      <selection activeCell="A28" sqref="A28"/>
    </sheetView>
  </sheetViews>
  <sheetFormatPr defaultColWidth="9.00390625" defaultRowHeight="14.25"/>
  <cols>
    <col min="1" max="1" width="40.625" style="0" customWidth="1"/>
    <col min="2" max="2" width="11.625" style="0" customWidth="1"/>
    <col min="3" max="4" width="10.50390625" style="0" customWidth="1"/>
    <col min="5" max="6" width="11.625" style="0" customWidth="1"/>
  </cols>
  <sheetData>
    <row r="1" ht="18" customHeight="1">
      <c r="A1" t="s">
        <v>102</v>
      </c>
    </row>
    <row r="2" spans="1:6" ht="23.25" customHeight="1">
      <c r="A2" s="79" t="s">
        <v>103</v>
      </c>
      <c r="B2" s="79"/>
      <c r="C2" s="79"/>
      <c r="D2" s="79"/>
      <c r="E2" s="79"/>
      <c r="F2" s="79"/>
    </row>
    <row r="3" spans="1:8" s="1" customFormat="1" ht="18.75" customHeight="1">
      <c r="A3" s="81" t="s">
        <v>2</v>
      </c>
      <c r="B3" s="81"/>
      <c r="C3" s="81"/>
      <c r="D3" s="63"/>
      <c r="E3" s="7"/>
      <c r="F3" s="24" t="s">
        <v>3</v>
      </c>
      <c r="G3" s="25"/>
      <c r="H3" s="25"/>
    </row>
    <row r="4" spans="1:6" ht="24.75" customHeight="1">
      <c r="A4" s="90" t="s">
        <v>79</v>
      </c>
      <c r="B4" s="85" t="s">
        <v>104</v>
      </c>
      <c r="C4" s="85" t="s">
        <v>105</v>
      </c>
      <c r="D4" s="85" t="s">
        <v>106</v>
      </c>
      <c r="E4" s="88" t="s">
        <v>107</v>
      </c>
      <c r="F4" s="88"/>
    </row>
    <row r="5" spans="1:6" ht="24.75" customHeight="1">
      <c r="A5" s="91"/>
      <c r="B5" s="87"/>
      <c r="C5" s="87"/>
      <c r="D5" s="87"/>
      <c r="E5" s="3" t="s">
        <v>108</v>
      </c>
      <c r="F5" s="3" t="s">
        <v>109</v>
      </c>
    </row>
    <row r="6" spans="1:6" ht="19.5" customHeight="1">
      <c r="A6" s="4" t="s">
        <v>94</v>
      </c>
      <c r="B6" s="28">
        <f>SUM(C6:D6)</f>
        <v>57224</v>
      </c>
      <c r="C6" s="28">
        <f>SUM(C7:C13)</f>
        <v>14078</v>
      </c>
      <c r="D6" s="28">
        <f>SUM(D7:D13)</f>
        <v>43146</v>
      </c>
      <c r="E6" s="28">
        <f>SUM(E7:E13)</f>
        <v>9653</v>
      </c>
      <c r="F6" s="28">
        <f>SUM(F7:F13)</f>
        <v>2610</v>
      </c>
    </row>
    <row r="7" spans="1:6" ht="19.5" customHeight="1">
      <c r="A7" s="4" t="s">
        <v>95</v>
      </c>
      <c r="B7" s="28">
        <f aca="true" t="shared" si="0" ref="B7:B13">SUM(C7:D7)</f>
        <v>38806</v>
      </c>
      <c r="C7" s="28">
        <f>'表4基本支出预算表'!E8</f>
        <v>8530</v>
      </c>
      <c r="D7" s="28">
        <f>'表5项目支出预算表'!B8</f>
        <v>30276</v>
      </c>
      <c r="E7" s="28">
        <v>8166</v>
      </c>
      <c r="F7" s="28">
        <v>2388</v>
      </c>
    </row>
    <row r="8" spans="1:6" ht="19.5" customHeight="1">
      <c r="A8" s="6" t="s">
        <v>96</v>
      </c>
      <c r="B8" s="28">
        <f t="shared" si="0"/>
        <v>6388</v>
      </c>
      <c r="C8" s="28">
        <f>'表4基本支出预算表'!E38</f>
        <v>1398</v>
      </c>
      <c r="D8" s="28">
        <f>'表5项目支出预算表'!B29</f>
        <v>4990</v>
      </c>
      <c r="E8" s="28">
        <v>1487</v>
      </c>
      <c r="F8" s="28"/>
    </row>
    <row r="9" spans="1:6" ht="19.5" customHeight="1">
      <c r="A9" s="6" t="s">
        <v>97</v>
      </c>
      <c r="B9" s="28">
        <f t="shared" si="0"/>
        <v>310</v>
      </c>
      <c r="C9" s="28">
        <f>'表4基本支出预算表'!E60</f>
        <v>270</v>
      </c>
      <c r="D9" s="28">
        <f>'表5项目支出预算表'!B31</f>
        <v>40</v>
      </c>
      <c r="E9" s="28"/>
      <c r="F9" s="28"/>
    </row>
    <row r="10" spans="1:6" ht="19.5" customHeight="1">
      <c r="A10" s="6" t="s">
        <v>98</v>
      </c>
      <c r="B10" s="28">
        <f t="shared" si="0"/>
        <v>2614</v>
      </c>
      <c r="C10" s="28">
        <f>'表4基本支出预算表'!E76</f>
        <v>2315</v>
      </c>
      <c r="D10" s="28">
        <f>'表5项目支出预算表'!B33</f>
        <v>299</v>
      </c>
      <c r="E10" s="28"/>
      <c r="F10" s="28"/>
    </row>
    <row r="11" spans="1:6" ht="19.5" customHeight="1">
      <c r="A11" s="6" t="s">
        <v>99</v>
      </c>
      <c r="B11" s="28">
        <f t="shared" si="0"/>
        <v>7629</v>
      </c>
      <c r="C11" s="28">
        <f>'表4基本支出预算表'!E100</f>
        <v>504</v>
      </c>
      <c r="D11" s="28">
        <f>'表5项目支出预算表'!B35</f>
        <v>7125</v>
      </c>
      <c r="E11" s="28"/>
      <c r="F11" s="28"/>
    </row>
    <row r="12" spans="1:6" ht="19.5" customHeight="1">
      <c r="A12" s="6" t="s">
        <v>100</v>
      </c>
      <c r="B12" s="28">
        <f t="shared" si="0"/>
        <v>1087</v>
      </c>
      <c r="C12" s="28">
        <f>'表4基本支出预算表'!E118</f>
        <v>842</v>
      </c>
      <c r="D12" s="28">
        <f>'表5项目支出预算表'!B40</f>
        <v>245</v>
      </c>
      <c r="E12" s="28"/>
      <c r="F12" s="28">
        <v>222</v>
      </c>
    </row>
    <row r="13" spans="1:6" ht="19.5" customHeight="1">
      <c r="A13" s="6" t="s">
        <v>101</v>
      </c>
      <c r="B13" s="28">
        <f t="shared" si="0"/>
        <v>390</v>
      </c>
      <c r="C13" s="28">
        <f>'表4基本支出预算表'!E135</f>
        <v>219</v>
      </c>
      <c r="D13" s="28">
        <f>'表5项目支出预算表'!B42</f>
        <v>171</v>
      </c>
      <c r="E13" s="28"/>
      <c r="F13" s="28"/>
    </row>
    <row r="14" spans="1:6" ht="31.5" customHeight="1">
      <c r="A14" s="83"/>
      <c r="B14" s="89"/>
      <c r="C14" s="89"/>
      <c r="D14" s="89"/>
      <c r="E14" s="89"/>
      <c r="F14" s="89"/>
    </row>
  </sheetData>
  <sheetProtection/>
  <mergeCells count="8">
    <mergeCell ref="A2:F2"/>
    <mergeCell ref="A3:C3"/>
    <mergeCell ref="E4:F4"/>
    <mergeCell ref="A14:F14"/>
    <mergeCell ref="A4:A5"/>
    <mergeCell ref="B4:B5"/>
    <mergeCell ref="C4:C5"/>
    <mergeCell ref="D4:D5"/>
  </mergeCells>
  <printOptions horizontalCentered="1"/>
  <pageMargins left="0.39" right="0.39" top="0.39" bottom="0.3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3"/>
  <sheetViews>
    <sheetView defaultGridColor="0" zoomScale="107" zoomScaleNormal="107" zoomScalePageLayoutView="0" colorId="30" workbookViewId="0" topLeftCell="A4">
      <pane xSplit="1" topLeftCell="B1" activePane="topRight" state="frozen"/>
      <selection pane="topLeft" activeCell="A1" sqref="A1"/>
      <selection pane="topRight" activeCell="B135" sqref="B135"/>
    </sheetView>
  </sheetViews>
  <sheetFormatPr defaultColWidth="9.00390625" defaultRowHeight="14.25"/>
  <cols>
    <col min="1" max="1" width="23.125" style="0" customWidth="1"/>
    <col min="2" max="2" width="7.75390625" style="0" customWidth="1"/>
    <col min="3" max="3" width="6.75390625" style="0" customWidth="1"/>
    <col min="4" max="4" width="7.125" style="0" customWidth="1"/>
    <col min="5" max="5" width="7.375" style="0" customWidth="1"/>
    <col min="6" max="7" width="8.125" style="0" customWidth="1"/>
    <col min="8" max="9" width="6.50390625" style="0" customWidth="1"/>
    <col min="10" max="10" width="6.25390625" style="0" customWidth="1"/>
    <col min="11" max="11" width="5.375" style="0" customWidth="1"/>
    <col min="12" max="12" width="7.375" style="0" customWidth="1"/>
    <col min="13" max="13" width="5.00390625" style="0" customWidth="1"/>
    <col min="14" max="14" width="6.00390625" style="0" customWidth="1"/>
    <col min="15" max="16" width="7.25390625" style="0" customWidth="1"/>
    <col min="17" max="17" width="6.50390625" style="0" customWidth="1"/>
  </cols>
  <sheetData>
    <row r="1" ht="14.25">
      <c r="A1" t="s">
        <v>110</v>
      </c>
    </row>
    <row r="2" spans="1:17" ht="20.25">
      <c r="A2" s="92" t="s">
        <v>111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s="1" customFormat="1" ht="16.5" customHeight="1">
      <c r="A3" s="93" t="s">
        <v>2</v>
      </c>
      <c r="B3" s="93"/>
      <c r="C3" s="93"/>
      <c r="D3" s="14"/>
      <c r="E3" s="14"/>
      <c r="F3" s="14"/>
      <c r="G3" s="14"/>
      <c r="H3" s="14"/>
      <c r="I3" s="14"/>
      <c r="J3" s="14"/>
      <c r="K3" s="14"/>
      <c r="M3" s="14"/>
      <c r="N3" s="14"/>
      <c r="O3" s="62"/>
      <c r="P3" s="94" t="s">
        <v>3</v>
      </c>
      <c r="Q3" s="94"/>
    </row>
    <row r="4" spans="1:17" ht="20.25" customHeight="1">
      <c r="A4" s="95" t="s">
        <v>112</v>
      </c>
      <c r="B4" s="98" t="s">
        <v>113</v>
      </c>
      <c r="C4" s="82" t="s">
        <v>82</v>
      </c>
      <c r="D4" s="82"/>
      <c r="E4" s="82"/>
      <c r="F4" s="82"/>
      <c r="G4" s="82"/>
      <c r="H4" s="82"/>
      <c r="I4" s="82"/>
      <c r="J4" s="82"/>
      <c r="K4" s="99" t="s">
        <v>114</v>
      </c>
      <c r="L4" s="95" t="s">
        <v>84</v>
      </c>
      <c r="M4" s="95" t="s">
        <v>85</v>
      </c>
      <c r="N4" s="95" t="s">
        <v>68</v>
      </c>
      <c r="O4" s="95" t="s">
        <v>70</v>
      </c>
      <c r="P4" s="95" t="s">
        <v>72</v>
      </c>
      <c r="Q4" s="95" t="s">
        <v>74</v>
      </c>
    </row>
    <row r="5" spans="1:17" ht="22.5" customHeight="1">
      <c r="A5" s="96"/>
      <c r="B5" s="98"/>
      <c r="C5" s="85" t="s">
        <v>86</v>
      </c>
      <c r="D5" s="82" t="s">
        <v>87</v>
      </c>
      <c r="E5" s="82"/>
      <c r="F5" s="82"/>
      <c r="G5" s="82"/>
      <c r="H5" s="85" t="s">
        <v>115</v>
      </c>
      <c r="I5" s="85" t="s">
        <v>89</v>
      </c>
      <c r="J5" s="85" t="s">
        <v>90</v>
      </c>
      <c r="K5" s="99"/>
      <c r="L5" s="96"/>
      <c r="M5" s="96"/>
      <c r="N5" s="96"/>
      <c r="O5" s="96"/>
      <c r="P5" s="96"/>
      <c r="Q5" s="96"/>
    </row>
    <row r="6" spans="1:17" ht="28.5" customHeight="1">
      <c r="A6" s="97"/>
      <c r="B6" s="98"/>
      <c r="C6" s="87"/>
      <c r="D6" s="3" t="s">
        <v>86</v>
      </c>
      <c r="E6" s="55" t="s">
        <v>91</v>
      </c>
      <c r="F6" s="55" t="s">
        <v>92</v>
      </c>
      <c r="G6" s="55" t="s">
        <v>93</v>
      </c>
      <c r="H6" s="87"/>
      <c r="I6" s="87"/>
      <c r="J6" s="87"/>
      <c r="K6" s="99"/>
      <c r="L6" s="97"/>
      <c r="M6" s="97"/>
      <c r="N6" s="97"/>
      <c r="O6" s="97"/>
      <c r="P6" s="97"/>
      <c r="Q6" s="97"/>
    </row>
    <row r="7" spans="1:17" ht="15" customHeight="1">
      <c r="A7" s="4" t="s">
        <v>94</v>
      </c>
      <c r="B7" s="56">
        <f>C7</f>
        <v>14078</v>
      </c>
      <c r="C7" s="56">
        <f>D7</f>
        <v>14078</v>
      </c>
      <c r="D7" s="56">
        <f>E7</f>
        <v>14078</v>
      </c>
      <c r="E7" s="56">
        <f>E8+E38+E60+E76+E100+E118+E135</f>
        <v>14078</v>
      </c>
      <c r="F7" s="56"/>
      <c r="G7" s="56"/>
      <c r="H7" s="56"/>
      <c r="I7" s="56"/>
      <c r="J7" s="56"/>
      <c r="K7" s="58"/>
      <c r="L7" s="20"/>
      <c r="M7" s="20"/>
      <c r="N7" s="20"/>
      <c r="O7" s="20"/>
      <c r="P7" s="20"/>
      <c r="Q7" s="20"/>
    </row>
    <row r="8" spans="1:17" ht="15" customHeight="1">
      <c r="A8" s="4" t="s">
        <v>95</v>
      </c>
      <c r="B8" s="56">
        <f aca="true" t="shared" si="0" ref="B8:B71">C8</f>
        <v>8530</v>
      </c>
      <c r="C8" s="56">
        <f aca="true" t="shared" si="1" ref="C8:C71">D8</f>
        <v>8530</v>
      </c>
      <c r="D8" s="56">
        <f aca="true" t="shared" si="2" ref="D8:D71">E8</f>
        <v>8530</v>
      </c>
      <c r="E8" s="56">
        <f>E9+E20+E35</f>
        <v>8530</v>
      </c>
      <c r="F8" s="56"/>
      <c r="G8" s="56"/>
      <c r="H8" s="56"/>
      <c r="I8" s="56"/>
      <c r="J8" s="56"/>
      <c r="K8" s="58"/>
      <c r="L8" s="20"/>
      <c r="M8" s="20"/>
      <c r="N8" s="20"/>
      <c r="O8" s="20"/>
      <c r="P8" s="20"/>
      <c r="Q8" s="20"/>
    </row>
    <row r="9" spans="1:17" ht="15" customHeight="1">
      <c r="A9" s="4" t="s">
        <v>116</v>
      </c>
      <c r="B9" s="56">
        <f t="shared" si="0"/>
        <v>7360</v>
      </c>
      <c r="C9" s="56">
        <f t="shared" si="1"/>
        <v>7360</v>
      </c>
      <c r="D9" s="56">
        <f t="shared" si="2"/>
        <v>7360</v>
      </c>
      <c r="E9" s="56">
        <f>SUM(E10:E19)</f>
        <v>7360</v>
      </c>
      <c r="F9" s="56"/>
      <c r="G9" s="56"/>
      <c r="H9" s="56"/>
      <c r="I9" s="56"/>
      <c r="J9" s="56"/>
      <c r="K9" s="58"/>
      <c r="L9" s="20"/>
      <c r="M9" s="20"/>
      <c r="N9" s="20"/>
      <c r="O9" s="20"/>
      <c r="P9" s="20"/>
      <c r="Q9" s="20"/>
    </row>
    <row r="10" spans="1:17" ht="15" customHeight="1">
      <c r="A10" s="4" t="s">
        <v>117</v>
      </c>
      <c r="B10" s="56">
        <f t="shared" si="0"/>
        <v>600</v>
      </c>
      <c r="C10" s="56">
        <f t="shared" si="1"/>
        <v>600</v>
      </c>
      <c r="D10" s="56">
        <f t="shared" si="2"/>
        <v>600</v>
      </c>
      <c r="E10" s="56">
        <v>600</v>
      </c>
      <c r="F10" s="56"/>
      <c r="G10" s="56"/>
      <c r="H10" s="56"/>
      <c r="I10" s="56"/>
      <c r="J10" s="56"/>
      <c r="K10" s="58"/>
      <c r="L10" s="20"/>
      <c r="M10" s="20"/>
      <c r="N10" s="20"/>
      <c r="O10" s="20"/>
      <c r="P10" s="20"/>
      <c r="Q10" s="20"/>
    </row>
    <row r="11" spans="1:17" ht="15" customHeight="1">
      <c r="A11" s="4" t="s">
        <v>118</v>
      </c>
      <c r="B11" s="56">
        <f t="shared" si="0"/>
        <v>615</v>
      </c>
      <c r="C11" s="56">
        <f t="shared" si="1"/>
        <v>615</v>
      </c>
      <c r="D11" s="56">
        <f t="shared" si="2"/>
        <v>615</v>
      </c>
      <c r="E11" s="56">
        <v>615</v>
      </c>
      <c r="F11" s="56"/>
      <c r="G11" s="56"/>
      <c r="H11" s="56"/>
      <c r="I11" s="56"/>
      <c r="J11" s="56"/>
      <c r="K11" s="58"/>
      <c r="L11" s="20"/>
      <c r="M11" s="20"/>
      <c r="N11" s="20"/>
      <c r="O11" s="20"/>
      <c r="P11" s="20"/>
      <c r="Q11" s="20"/>
    </row>
    <row r="12" spans="1:17" ht="15" customHeight="1">
      <c r="A12" s="4" t="s">
        <v>119</v>
      </c>
      <c r="B12" s="56">
        <f t="shared" si="0"/>
        <v>385</v>
      </c>
      <c r="C12" s="56">
        <f t="shared" si="1"/>
        <v>385</v>
      </c>
      <c r="D12" s="56">
        <f t="shared" si="2"/>
        <v>385</v>
      </c>
      <c r="E12" s="56">
        <v>385</v>
      </c>
      <c r="F12" s="56"/>
      <c r="G12" s="56"/>
      <c r="H12" s="56"/>
      <c r="I12" s="56"/>
      <c r="J12" s="56"/>
      <c r="K12" s="58"/>
      <c r="L12" s="20"/>
      <c r="M12" s="20"/>
      <c r="N12" s="20"/>
      <c r="O12" s="20"/>
      <c r="P12" s="20"/>
      <c r="Q12" s="20"/>
    </row>
    <row r="13" spans="1:17" ht="15" customHeight="1">
      <c r="A13" s="57" t="s">
        <v>120</v>
      </c>
      <c r="B13" s="56">
        <f t="shared" si="0"/>
        <v>199</v>
      </c>
      <c r="C13" s="56">
        <f t="shared" si="1"/>
        <v>199</v>
      </c>
      <c r="D13" s="56">
        <f t="shared" si="2"/>
        <v>199</v>
      </c>
      <c r="E13" s="56">
        <v>199</v>
      </c>
      <c r="F13" s="56"/>
      <c r="G13" s="56"/>
      <c r="H13" s="56"/>
      <c r="I13" s="56"/>
      <c r="J13" s="56"/>
      <c r="K13" s="58"/>
      <c r="L13" s="20"/>
      <c r="M13" s="20"/>
      <c r="N13" s="20"/>
      <c r="O13" s="20"/>
      <c r="P13" s="20"/>
      <c r="Q13" s="20"/>
    </row>
    <row r="14" spans="1:17" ht="15" customHeight="1">
      <c r="A14" s="4" t="s">
        <v>121</v>
      </c>
      <c r="B14" s="56">
        <f t="shared" si="0"/>
        <v>103</v>
      </c>
      <c r="C14" s="56">
        <f t="shared" si="1"/>
        <v>103</v>
      </c>
      <c r="D14" s="56">
        <f t="shared" si="2"/>
        <v>103</v>
      </c>
      <c r="E14" s="56">
        <v>103</v>
      </c>
      <c r="F14" s="56"/>
      <c r="G14" s="56"/>
      <c r="H14" s="56"/>
      <c r="I14" s="56"/>
      <c r="J14" s="56"/>
      <c r="K14" s="58"/>
      <c r="L14" s="20"/>
      <c r="M14" s="20"/>
      <c r="N14" s="20"/>
      <c r="O14" s="20"/>
      <c r="P14" s="20"/>
      <c r="Q14" s="20"/>
    </row>
    <row r="15" spans="1:17" ht="15" customHeight="1">
      <c r="A15" s="4" t="s">
        <v>122</v>
      </c>
      <c r="B15" s="56">
        <f t="shared" si="0"/>
        <v>28</v>
      </c>
      <c r="C15" s="56">
        <f t="shared" si="1"/>
        <v>28</v>
      </c>
      <c r="D15" s="56">
        <f t="shared" si="2"/>
        <v>28</v>
      </c>
      <c r="E15" s="56">
        <v>28</v>
      </c>
      <c r="F15" s="56"/>
      <c r="G15" s="56"/>
      <c r="H15" s="56"/>
      <c r="I15" s="56"/>
      <c r="J15" s="56"/>
      <c r="K15" s="58"/>
      <c r="L15" s="20"/>
      <c r="M15" s="20"/>
      <c r="N15" s="20"/>
      <c r="O15" s="20"/>
      <c r="P15" s="20"/>
      <c r="Q15" s="20"/>
    </row>
    <row r="16" spans="1:17" ht="15" customHeight="1">
      <c r="A16" s="4" t="s">
        <v>123</v>
      </c>
      <c r="B16" s="56">
        <f t="shared" si="0"/>
        <v>29</v>
      </c>
      <c r="C16" s="56">
        <f t="shared" si="1"/>
        <v>29</v>
      </c>
      <c r="D16" s="56">
        <f t="shared" si="2"/>
        <v>29</v>
      </c>
      <c r="E16" s="56">
        <v>29</v>
      </c>
      <c r="F16" s="56"/>
      <c r="G16" s="56"/>
      <c r="H16" s="56"/>
      <c r="I16" s="56"/>
      <c r="J16" s="56"/>
      <c r="K16" s="58"/>
      <c r="L16" s="20"/>
      <c r="M16" s="20"/>
      <c r="N16" s="20"/>
      <c r="O16" s="20"/>
      <c r="P16" s="20"/>
      <c r="Q16" s="20"/>
    </row>
    <row r="17" spans="1:17" ht="15" customHeight="1">
      <c r="A17" s="4" t="s">
        <v>124</v>
      </c>
      <c r="B17" s="56">
        <f t="shared" si="0"/>
        <v>3</v>
      </c>
      <c r="C17" s="56">
        <f t="shared" si="1"/>
        <v>3</v>
      </c>
      <c r="D17" s="56">
        <f t="shared" si="2"/>
        <v>3</v>
      </c>
      <c r="E17" s="56">
        <v>3</v>
      </c>
      <c r="F17" s="56"/>
      <c r="G17" s="56"/>
      <c r="H17" s="56"/>
      <c r="I17" s="56"/>
      <c r="J17" s="56"/>
      <c r="K17" s="58"/>
      <c r="L17" s="20"/>
      <c r="M17" s="20"/>
      <c r="N17" s="20"/>
      <c r="O17" s="20"/>
      <c r="P17" s="20"/>
      <c r="Q17" s="20"/>
    </row>
    <row r="18" spans="1:17" ht="15" customHeight="1">
      <c r="A18" s="4" t="s">
        <v>64</v>
      </c>
      <c r="B18" s="56">
        <f t="shared" si="0"/>
        <v>490</v>
      </c>
      <c r="C18" s="56">
        <f t="shared" si="1"/>
        <v>490</v>
      </c>
      <c r="D18" s="56">
        <f t="shared" si="2"/>
        <v>490</v>
      </c>
      <c r="E18" s="56">
        <v>490</v>
      </c>
      <c r="F18" s="56"/>
      <c r="G18" s="56"/>
      <c r="H18" s="56"/>
      <c r="I18" s="56"/>
      <c r="J18" s="56"/>
      <c r="K18" s="58"/>
      <c r="L18" s="20"/>
      <c r="M18" s="20"/>
      <c r="N18" s="20"/>
      <c r="O18" s="20"/>
      <c r="P18" s="20"/>
      <c r="Q18" s="20"/>
    </row>
    <row r="19" spans="1:17" ht="15" customHeight="1">
      <c r="A19" s="4" t="s">
        <v>125</v>
      </c>
      <c r="B19" s="56">
        <f t="shared" si="0"/>
        <v>4908</v>
      </c>
      <c r="C19" s="56">
        <f t="shared" si="1"/>
        <v>4908</v>
      </c>
      <c r="D19" s="56">
        <f t="shared" si="2"/>
        <v>4908</v>
      </c>
      <c r="E19" s="56">
        <v>4908</v>
      </c>
      <c r="F19" s="56"/>
      <c r="G19" s="56"/>
      <c r="H19" s="56"/>
      <c r="I19" s="56"/>
      <c r="J19" s="56"/>
      <c r="K19" s="58"/>
      <c r="L19" s="20"/>
      <c r="M19" s="20"/>
      <c r="N19" s="20"/>
      <c r="O19" s="20"/>
      <c r="P19" s="20"/>
      <c r="Q19" s="20"/>
    </row>
    <row r="20" spans="1:17" ht="15" customHeight="1">
      <c r="A20" s="4" t="s">
        <v>126</v>
      </c>
      <c r="B20" s="56">
        <f t="shared" si="0"/>
        <v>1113</v>
      </c>
      <c r="C20" s="56">
        <f t="shared" si="1"/>
        <v>1113</v>
      </c>
      <c r="D20" s="56">
        <f t="shared" si="2"/>
        <v>1113</v>
      </c>
      <c r="E20" s="56">
        <f>SUM(E21:E34)</f>
        <v>1113</v>
      </c>
      <c r="F20" s="56"/>
      <c r="G20" s="56"/>
      <c r="H20" s="56"/>
      <c r="I20" s="56"/>
      <c r="J20" s="56"/>
      <c r="K20" s="58"/>
      <c r="L20" s="20"/>
      <c r="M20" s="20"/>
      <c r="N20" s="20"/>
      <c r="O20" s="20"/>
      <c r="P20" s="20"/>
      <c r="Q20" s="20"/>
    </row>
    <row r="21" spans="1:17" ht="15" customHeight="1">
      <c r="A21" s="4" t="s">
        <v>127</v>
      </c>
      <c r="B21" s="56">
        <f t="shared" si="0"/>
        <v>313</v>
      </c>
      <c r="C21" s="56">
        <f t="shared" si="1"/>
        <v>313</v>
      </c>
      <c r="D21" s="56">
        <f t="shared" si="2"/>
        <v>313</v>
      </c>
      <c r="E21" s="56">
        <v>313</v>
      </c>
      <c r="F21" s="56"/>
      <c r="G21" s="56"/>
      <c r="H21" s="56"/>
      <c r="I21" s="56"/>
      <c r="J21" s="56"/>
      <c r="K21" s="58"/>
      <c r="L21" s="20"/>
      <c r="M21" s="20"/>
      <c r="N21" s="20"/>
      <c r="O21" s="20"/>
      <c r="P21" s="20"/>
      <c r="Q21" s="20"/>
    </row>
    <row r="22" spans="1:17" ht="15" customHeight="1">
      <c r="A22" s="4" t="s">
        <v>128</v>
      </c>
      <c r="B22" s="56">
        <f t="shared" si="0"/>
        <v>47</v>
      </c>
      <c r="C22" s="56">
        <f t="shared" si="1"/>
        <v>47</v>
      </c>
      <c r="D22" s="56">
        <f t="shared" si="2"/>
        <v>47</v>
      </c>
      <c r="E22" s="56">
        <v>47</v>
      </c>
      <c r="F22" s="56"/>
      <c r="G22" s="56"/>
      <c r="H22" s="56"/>
      <c r="I22" s="56"/>
      <c r="J22" s="56"/>
      <c r="K22" s="58"/>
      <c r="L22" s="20"/>
      <c r="M22" s="20"/>
      <c r="N22" s="20"/>
      <c r="O22" s="20"/>
      <c r="P22" s="20"/>
      <c r="Q22" s="20"/>
    </row>
    <row r="23" spans="1:17" ht="15" customHeight="1">
      <c r="A23" s="4" t="s">
        <v>129</v>
      </c>
      <c r="B23" s="56">
        <f t="shared" si="0"/>
        <v>10</v>
      </c>
      <c r="C23" s="56">
        <f t="shared" si="1"/>
        <v>10</v>
      </c>
      <c r="D23" s="56">
        <f t="shared" si="2"/>
        <v>10</v>
      </c>
      <c r="E23" s="56">
        <v>10</v>
      </c>
      <c r="F23" s="56"/>
      <c r="G23" s="56"/>
      <c r="H23" s="56"/>
      <c r="I23" s="56"/>
      <c r="J23" s="56"/>
      <c r="K23" s="58"/>
      <c r="L23" s="20"/>
      <c r="M23" s="20"/>
      <c r="N23" s="20"/>
      <c r="O23" s="20"/>
      <c r="P23" s="20"/>
      <c r="Q23" s="20"/>
    </row>
    <row r="24" spans="1:17" ht="15" customHeight="1">
      <c r="A24" s="4" t="s">
        <v>130</v>
      </c>
      <c r="B24" s="56">
        <f t="shared" si="0"/>
        <v>44</v>
      </c>
      <c r="C24" s="56">
        <f t="shared" si="1"/>
        <v>44</v>
      </c>
      <c r="D24" s="56">
        <f t="shared" si="2"/>
        <v>44</v>
      </c>
      <c r="E24" s="56">
        <v>44</v>
      </c>
      <c r="F24" s="56"/>
      <c r="G24" s="56"/>
      <c r="H24" s="56"/>
      <c r="I24" s="56"/>
      <c r="J24" s="56"/>
      <c r="K24" s="58"/>
      <c r="L24" s="20"/>
      <c r="M24" s="20"/>
      <c r="N24" s="20"/>
      <c r="O24" s="20"/>
      <c r="P24" s="20"/>
      <c r="Q24" s="20"/>
    </row>
    <row r="25" spans="1:17" ht="15" customHeight="1">
      <c r="A25" s="4" t="s">
        <v>131</v>
      </c>
      <c r="B25" s="56">
        <f t="shared" si="0"/>
        <v>7</v>
      </c>
      <c r="C25" s="56">
        <f t="shared" si="1"/>
        <v>7</v>
      </c>
      <c r="D25" s="56">
        <f t="shared" si="2"/>
        <v>7</v>
      </c>
      <c r="E25" s="56">
        <v>7</v>
      </c>
      <c r="F25" s="56"/>
      <c r="G25" s="56"/>
      <c r="H25" s="56"/>
      <c r="I25" s="56"/>
      <c r="J25" s="56"/>
      <c r="K25" s="58"/>
      <c r="L25" s="20"/>
      <c r="M25" s="20"/>
      <c r="N25" s="20"/>
      <c r="O25" s="20"/>
      <c r="P25" s="20"/>
      <c r="Q25" s="20"/>
    </row>
    <row r="26" spans="1:17" ht="15" customHeight="1">
      <c r="A26" s="4" t="s">
        <v>132</v>
      </c>
      <c r="B26" s="56">
        <f t="shared" si="0"/>
        <v>25</v>
      </c>
      <c r="C26" s="56">
        <f t="shared" si="1"/>
        <v>25</v>
      </c>
      <c r="D26" s="56">
        <f t="shared" si="2"/>
        <v>25</v>
      </c>
      <c r="E26" s="56">
        <v>25</v>
      </c>
      <c r="F26" s="56"/>
      <c r="G26" s="56"/>
      <c r="H26" s="56"/>
      <c r="I26" s="56"/>
      <c r="J26" s="56"/>
      <c r="K26" s="58"/>
      <c r="L26" s="20"/>
      <c r="M26" s="20"/>
      <c r="N26" s="20"/>
      <c r="O26" s="20"/>
      <c r="P26" s="20"/>
      <c r="Q26" s="20"/>
    </row>
    <row r="27" spans="1:17" ht="15" customHeight="1">
      <c r="A27" s="4" t="s">
        <v>133</v>
      </c>
      <c r="B27" s="56">
        <f t="shared" si="0"/>
        <v>29</v>
      </c>
      <c r="C27" s="56">
        <f t="shared" si="1"/>
        <v>29</v>
      </c>
      <c r="D27" s="56">
        <f t="shared" si="2"/>
        <v>29</v>
      </c>
      <c r="E27" s="56">
        <v>29</v>
      </c>
      <c r="F27" s="56"/>
      <c r="G27" s="56"/>
      <c r="H27" s="56"/>
      <c r="I27" s="56"/>
      <c r="J27" s="56"/>
      <c r="K27" s="58"/>
      <c r="L27" s="20"/>
      <c r="M27" s="20"/>
      <c r="N27" s="20"/>
      <c r="O27" s="20"/>
      <c r="P27" s="20"/>
      <c r="Q27" s="20"/>
    </row>
    <row r="28" spans="1:17" ht="15" customHeight="1">
      <c r="A28" s="4" t="s">
        <v>134</v>
      </c>
      <c r="B28" s="56">
        <f t="shared" si="0"/>
        <v>3</v>
      </c>
      <c r="C28" s="56">
        <f t="shared" si="1"/>
        <v>3</v>
      </c>
      <c r="D28" s="56">
        <f t="shared" si="2"/>
        <v>3</v>
      </c>
      <c r="E28" s="56">
        <v>3</v>
      </c>
      <c r="F28" s="56"/>
      <c r="G28" s="56"/>
      <c r="H28" s="56"/>
      <c r="I28" s="56"/>
      <c r="J28" s="56"/>
      <c r="K28" s="58"/>
      <c r="L28" s="20"/>
      <c r="M28" s="20"/>
      <c r="N28" s="20"/>
      <c r="O28" s="20"/>
      <c r="P28" s="20"/>
      <c r="Q28" s="20"/>
    </row>
    <row r="29" spans="1:17" ht="15" customHeight="1">
      <c r="A29" s="4" t="s">
        <v>135</v>
      </c>
      <c r="B29" s="56">
        <f t="shared" si="0"/>
        <v>112</v>
      </c>
      <c r="C29" s="56">
        <f t="shared" si="1"/>
        <v>112</v>
      </c>
      <c r="D29" s="56">
        <f t="shared" si="2"/>
        <v>112</v>
      </c>
      <c r="E29" s="56">
        <v>112</v>
      </c>
      <c r="F29" s="56"/>
      <c r="G29" s="56"/>
      <c r="H29" s="56"/>
      <c r="I29" s="56"/>
      <c r="J29" s="56"/>
      <c r="K29" s="58"/>
      <c r="L29" s="20"/>
      <c r="M29" s="20"/>
      <c r="N29" s="20"/>
      <c r="O29" s="20"/>
      <c r="P29" s="20"/>
      <c r="Q29" s="20"/>
    </row>
    <row r="30" spans="1:17" ht="15" customHeight="1">
      <c r="A30" s="4" t="s">
        <v>136</v>
      </c>
      <c r="B30" s="56">
        <f t="shared" si="0"/>
        <v>13</v>
      </c>
      <c r="C30" s="56">
        <f t="shared" si="1"/>
        <v>13</v>
      </c>
      <c r="D30" s="56">
        <f t="shared" si="2"/>
        <v>13</v>
      </c>
      <c r="E30" s="56">
        <v>13</v>
      </c>
      <c r="F30" s="56"/>
      <c r="G30" s="56"/>
      <c r="H30" s="56"/>
      <c r="I30" s="56"/>
      <c r="J30" s="56"/>
      <c r="K30" s="58"/>
      <c r="L30" s="20"/>
      <c r="M30" s="20"/>
      <c r="N30" s="20"/>
      <c r="O30" s="20"/>
      <c r="P30" s="20"/>
      <c r="Q30" s="20"/>
    </row>
    <row r="31" spans="1:17" ht="15" customHeight="1">
      <c r="A31" s="4" t="s">
        <v>137</v>
      </c>
      <c r="B31" s="56">
        <f t="shared" si="0"/>
        <v>30</v>
      </c>
      <c r="C31" s="56">
        <f t="shared" si="1"/>
        <v>30</v>
      </c>
      <c r="D31" s="56">
        <f t="shared" si="2"/>
        <v>30</v>
      </c>
      <c r="E31" s="56">
        <v>30</v>
      </c>
      <c r="F31" s="56"/>
      <c r="G31" s="56"/>
      <c r="H31" s="56"/>
      <c r="I31" s="56"/>
      <c r="J31" s="56"/>
      <c r="K31" s="58"/>
      <c r="L31" s="20"/>
      <c r="M31" s="20"/>
      <c r="N31" s="20"/>
      <c r="O31" s="20"/>
      <c r="P31" s="20"/>
      <c r="Q31" s="20"/>
    </row>
    <row r="32" spans="1:17" ht="15" customHeight="1">
      <c r="A32" s="4" t="s">
        <v>138</v>
      </c>
      <c r="B32" s="56">
        <f t="shared" si="0"/>
        <v>342</v>
      </c>
      <c r="C32" s="56">
        <f t="shared" si="1"/>
        <v>342</v>
      </c>
      <c r="D32" s="56">
        <f t="shared" si="2"/>
        <v>342</v>
      </c>
      <c r="E32" s="56">
        <v>342</v>
      </c>
      <c r="F32" s="56"/>
      <c r="G32" s="56"/>
      <c r="H32" s="56"/>
      <c r="I32" s="56"/>
      <c r="J32" s="56"/>
      <c r="K32" s="58"/>
      <c r="L32" s="20"/>
      <c r="M32" s="20"/>
      <c r="N32" s="20"/>
      <c r="O32" s="20"/>
      <c r="P32" s="20"/>
      <c r="Q32" s="20"/>
    </row>
    <row r="33" spans="1:17" ht="15" customHeight="1">
      <c r="A33" s="4" t="s">
        <v>139</v>
      </c>
      <c r="B33" s="56">
        <f t="shared" si="0"/>
        <v>35</v>
      </c>
      <c r="C33" s="56">
        <f t="shared" si="1"/>
        <v>35</v>
      </c>
      <c r="D33" s="56">
        <f t="shared" si="2"/>
        <v>35</v>
      </c>
      <c r="E33" s="56">
        <v>35</v>
      </c>
      <c r="F33" s="56"/>
      <c r="G33" s="56"/>
      <c r="H33" s="56"/>
      <c r="I33" s="56"/>
      <c r="J33" s="56"/>
      <c r="K33" s="58"/>
      <c r="L33" s="20"/>
      <c r="M33" s="20"/>
      <c r="N33" s="20"/>
      <c r="O33" s="20"/>
      <c r="P33" s="20"/>
      <c r="Q33" s="20"/>
    </row>
    <row r="34" spans="1:17" ht="15" customHeight="1">
      <c r="A34" s="4" t="s">
        <v>140</v>
      </c>
      <c r="B34" s="56">
        <f t="shared" si="0"/>
        <v>103</v>
      </c>
      <c r="C34" s="56">
        <f t="shared" si="1"/>
        <v>103</v>
      </c>
      <c r="D34" s="56">
        <f t="shared" si="2"/>
        <v>103</v>
      </c>
      <c r="E34" s="56">
        <v>103</v>
      </c>
      <c r="F34" s="56"/>
      <c r="G34" s="56"/>
      <c r="H34" s="56"/>
      <c r="I34" s="56"/>
      <c r="J34" s="56"/>
      <c r="K34" s="58"/>
      <c r="L34" s="20"/>
      <c r="M34" s="20"/>
      <c r="N34" s="20"/>
      <c r="O34" s="20"/>
      <c r="P34" s="20"/>
      <c r="Q34" s="20"/>
    </row>
    <row r="35" spans="1:17" ht="15" customHeight="1">
      <c r="A35" s="4" t="s">
        <v>141</v>
      </c>
      <c r="B35" s="56">
        <f t="shared" si="0"/>
        <v>57</v>
      </c>
      <c r="C35" s="56">
        <f t="shared" si="1"/>
        <v>57</v>
      </c>
      <c r="D35" s="56">
        <f t="shared" si="2"/>
        <v>57</v>
      </c>
      <c r="E35" s="56">
        <f>E36+E37</f>
        <v>57</v>
      </c>
      <c r="F35" s="56"/>
      <c r="G35" s="56"/>
      <c r="H35" s="56"/>
      <c r="I35" s="56"/>
      <c r="J35" s="56"/>
      <c r="K35" s="58"/>
      <c r="L35" s="20"/>
      <c r="M35" s="20"/>
      <c r="N35" s="20"/>
      <c r="O35" s="20"/>
      <c r="P35" s="20"/>
      <c r="Q35" s="20"/>
    </row>
    <row r="36" spans="1:17" ht="15" customHeight="1">
      <c r="A36" s="4" t="s">
        <v>142</v>
      </c>
      <c r="B36" s="56">
        <f t="shared" si="0"/>
        <v>31</v>
      </c>
      <c r="C36" s="56">
        <f t="shared" si="1"/>
        <v>31</v>
      </c>
      <c r="D36" s="56">
        <f t="shared" si="2"/>
        <v>31</v>
      </c>
      <c r="E36" s="56">
        <v>31</v>
      </c>
      <c r="F36" s="56"/>
      <c r="G36" s="56"/>
      <c r="H36" s="56"/>
      <c r="I36" s="56"/>
      <c r="J36" s="56"/>
      <c r="K36" s="58"/>
      <c r="L36" s="20"/>
      <c r="M36" s="20"/>
      <c r="N36" s="20"/>
      <c r="O36" s="20"/>
      <c r="P36" s="20"/>
      <c r="Q36" s="20"/>
    </row>
    <row r="37" spans="1:17" ht="15" customHeight="1">
      <c r="A37" s="4" t="s">
        <v>143</v>
      </c>
      <c r="B37" s="56">
        <f t="shared" si="0"/>
        <v>26</v>
      </c>
      <c r="C37" s="56">
        <f t="shared" si="1"/>
        <v>26</v>
      </c>
      <c r="D37" s="56">
        <f t="shared" si="2"/>
        <v>26</v>
      </c>
      <c r="E37" s="56">
        <v>26</v>
      </c>
      <c r="F37" s="56"/>
      <c r="G37" s="56"/>
      <c r="H37" s="56"/>
      <c r="I37" s="56"/>
      <c r="J37" s="56"/>
      <c r="K37" s="58"/>
      <c r="L37" s="20"/>
      <c r="M37" s="20"/>
      <c r="N37" s="20"/>
      <c r="O37" s="20"/>
      <c r="P37" s="20"/>
      <c r="Q37" s="20"/>
    </row>
    <row r="38" spans="1:17" ht="15" customHeight="1">
      <c r="A38" s="6" t="s">
        <v>96</v>
      </c>
      <c r="B38" s="56">
        <f t="shared" si="0"/>
        <v>1398</v>
      </c>
      <c r="C38" s="56">
        <f t="shared" si="1"/>
        <v>1398</v>
      </c>
      <c r="D38" s="56">
        <f t="shared" si="2"/>
        <v>1398</v>
      </c>
      <c r="E38" s="56">
        <f>E39+E50+E58</f>
        <v>1398</v>
      </c>
      <c r="F38" s="56"/>
      <c r="G38" s="56"/>
      <c r="H38" s="56"/>
      <c r="I38" s="56"/>
      <c r="J38" s="56"/>
      <c r="K38" s="58"/>
      <c r="L38" s="20"/>
      <c r="M38" s="20"/>
      <c r="N38" s="20"/>
      <c r="O38" s="20"/>
      <c r="P38" s="20"/>
      <c r="Q38" s="20"/>
    </row>
    <row r="39" spans="1:17" ht="15" customHeight="1">
      <c r="A39" s="4" t="s">
        <v>116</v>
      </c>
      <c r="B39" s="56">
        <f t="shared" si="0"/>
        <v>453</v>
      </c>
      <c r="C39" s="56">
        <f t="shared" si="1"/>
        <v>453</v>
      </c>
      <c r="D39" s="56">
        <f t="shared" si="2"/>
        <v>453</v>
      </c>
      <c r="E39" s="56">
        <f>SUM(E40:E49)</f>
        <v>453</v>
      </c>
      <c r="F39" s="56"/>
      <c r="G39" s="56"/>
      <c r="H39" s="56"/>
      <c r="I39" s="56"/>
      <c r="J39" s="56"/>
      <c r="K39" s="58"/>
      <c r="L39" s="20"/>
      <c r="M39" s="20"/>
      <c r="N39" s="20"/>
      <c r="O39" s="20"/>
      <c r="P39" s="20"/>
      <c r="Q39" s="20"/>
    </row>
    <row r="40" spans="1:17" ht="15" customHeight="1">
      <c r="A40" s="4" t="s">
        <v>117</v>
      </c>
      <c r="B40" s="56">
        <f t="shared" si="0"/>
        <v>25</v>
      </c>
      <c r="C40" s="56">
        <f t="shared" si="1"/>
        <v>25</v>
      </c>
      <c r="D40" s="56">
        <f t="shared" si="2"/>
        <v>25</v>
      </c>
      <c r="E40" s="56">
        <v>25</v>
      </c>
      <c r="F40" s="56"/>
      <c r="G40" s="56"/>
      <c r="H40" s="56"/>
      <c r="I40" s="56"/>
      <c r="J40" s="56"/>
      <c r="K40" s="58"/>
      <c r="L40" s="20"/>
      <c r="M40" s="20"/>
      <c r="N40" s="20"/>
      <c r="O40" s="20"/>
      <c r="P40" s="20"/>
      <c r="Q40" s="20"/>
    </row>
    <row r="41" spans="1:17" ht="15" customHeight="1">
      <c r="A41" s="4" t="s">
        <v>118</v>
      </c>
      <c r="B41" s="56">
        <f t="shared" si="0"/>
        <v>24</v>
      </c>
      <c r="C41" s="56">
        <f t="shared" si="1"/>
        <v>24</v>
      </c>
      <c r="D41" s="56">
        <f t="shared" si="2"/>
        <v>24</v>
      </c>
      <c r="E41" s="56">
        <v>24</v>
      </c>
      <c r="F41" s="56"/>
      <c r="G41" s="56"/>
      <c r="H41" s="56"/>
      <c r="I41" s="56"/>
      <c r="J41" s="56"/>
      <c r="K41" s="58"/>
      <c r="L41" s="20"/>
      <c r="M41" s="20"/>
      <c r="N41" s="20"/>
      <c r="O41" s="20"/>
      <c r="P41" s="20"/>
      <c r="Q41" s="20"/>
    </row>
    <row r="42" spans="1:17" ht="15" customHeight="1">
      <c r="A42" s="4" t="s">
        <v>119</v>
      </c>
      <c r="B42" s="56">
        <f t="shared" si="0"/>
        <v>5</v>
      </c>
      <c r="C42" s="56">
        <f t="shared" si="1"/>
        <v>5</v>
      </c>
      <c r="D42" s="56">
        <f t="shared" si="2"/>
        <v>5</v>
      </c>
      <c r="E42" s="56">
        <v>5</v>
      </c>
      <c r="F42" s="56"/>
      <c r="G42" s="56"/>
      <c r="H42" s="56"/>
      <c r="I42" s="56"/>
      <c r="J42" s="56"/>
      <c r="K42" s="58"/>
      <c r="L42" s="20"/>
      <c r="M42" s="20"/>
      <c r="N42" s="20"/>
      <c r="O42" s="20"/>
      <c r="P42" s="20"/>
      <c r="Q42" s="20"/>
    </row>
    <row r="43" spans="1:17" ht="15" customHeight="1">
      <c r="A43" s="4" t="s">
        <v>144</v>
      </c>
      <c r="B43" s="56">
        <f t="shared" si="0"/>
        <v>60</v>
      </c>
      <c r="C43" s="56">
        <f t="shared" si="1"/>
        <v>60</v>
      </c>
      <c r="D43" s="56">
        <f t="shared" si="2"/>
        <v>60</v>
      </c>
      <c r="E43" s="56">
        <v>60</v>
      </c>
      <c r="F43" s="56"/>
      <c r="G43" s="56"/>
      <c r="H43" s="56"/>
      <c r="I43" s="56"/>
      <c r="J43" s="56"/>
      <c r="K43" s="58"/>
      <c r="L43" s="20"/>
      <c r="M43" s="20"/>
      <c r="N43" s="20"/>
      <c r="O43" s="20"/>
      <c r="P43" s="20"/>
      <c r="Q43" s="20"/>
    </row>
    <row r="44" spans="1:17" ht="15" customHeight="1">
      <c r="A44" s="57" t="s">
        <v>120</v>
      </c>
      <c r="B44" s="56">
        <f t="shared" si="0"/>
        <v>15</v>
      </c>
      <c r="C44" s="56">
        <f t="shared" si="1"/>
        <v>15</v>
      </c>
      <c r="D44" s="56">
        <f t="shared" si="2"/>
        <v>15</v>
      </c>
      <c r="E44" s="56">
        <v>15</v>
      </c>
      <c r="F44" s="56"/>
      <c r="G44" s="56"/>
      <c r="H44" s="56"/>
      <c r="I44" s="56"/>
      <c r="J44" s="56"/>
      <c r="K44" s="58"/>
      <c r="L44" s="20"/>
      <c r="M44" s="20"/>
      <c r="N44" s="20"/>
      <c r="O44" s="20"/>
      <c r="P44" s="20"/>
      <c r="Q44" s="20"/>
    </row>
    <row r="45" spans="1:17" ht="15" customHeight="1">
      <c r="A45" s="4" t="s">
        <v>121</v>
      </c>
      <c r="B45" s="56">
        <f t="shared" si="0"/>
        <v>5</v>
      </c>
      <c r="C45" s="56">
        <f t="shared" si="1"/>
        <v>5</v>
      </c>
      <c r="D45" s="56">
        <f t="shared" si="2"/>
        <v>5</v>
      </c>
      <c r="E45" s="56">
        <v>5</v>
      </c>
      <c r="F45" s="56"/>
      <c r="G45" s="56"/>
      <c r="H45" s="56"/>
      <c r="I45" s="56"/>
      <c r="J45" s="56"/>
      <c r="K45" s="58"/>
      <c r="L45" s="20"/>
      <c r="M45" s="20"/>
      <c r="N45" s="20"/>
      <c r="O45" s="20"/>
      <c r="P45" s="20"/>
      <c r="Q45" s="20"/>
    </row>
    <row r="46" spans="1:17" ht="15" customHeight="1">
      <c r="A46" s="4" t="s">
        <v>122</v>
      </c>
      <c r="B46" s="56">
        <f t="shared" si="0"/>
        <v>2</v>
      </c>
      <c r="C46" s="56">
        <f t="shared" si="1"/>
        <v>2</v>
      </c>
      <c r="D46" s="56">
        <f t="shared" si="2"/>
        <v>2</v>
      </c>
      <c r="E46" s="56">
        <v>2</v>
      </c>
      <c r="F46" s="56"/>
      <c r="G46" s="56"/>
      <c r="H46" s="56"/>
      <c r="I46" s="56"/>
      <c r="J46" s="56"/>
      <c r="K46" s="58"/>
      <c r="L46" s="20"/>
      <c r="M46" s="20"/>
      <c r="N46" s="20"/>
      <c r="O46" s="20"/>
      <c r="P46" s="20"/>
      <c r="Q46" s="20"/>
    </row>
    <row r="47" spans="1:17" ht="15" customHeight="1">
      <c r="A47" s="4" t="s">
        <v>124</v>
      </c>
      <c r="B47" s="56">
        <f t="shared" si="0"/>
        <v>2</v>
      </c>
      <c r="C47" s="56">
        <f t="shared" si="1"/>
        <v>2</v>
      </c>
      <c r="D47" s="56">
        <f t="shared" si="2"/>
        <v>2</v>
      </c>
      <c r="E47" s="56">
        <v>2</v>
      </c>
      <c r="F47" s="56"/>
      <c r="G47" s="56"/>
      <c r="H47" s="56"/>
      <c r="I47" s="56"/>
      <c r="J47" s="56"/>
      <c r="K47" s="58"/>
      <c r="L47" s="20"/>
      <c r="M47" s="20"/>
      <c r="N47" s="20"/>
      <c r="O47" s="20"/>
      <c r="P47" s="20"/>
      <c r="Q47" s="20"/>
    </row>
    <row r="48" spans="1:17" ht="15" customHeight="1">
      <c r="A48" s="4" t="s">
        <v>64</v>
      </c>
      <c r="B48" s="56">
        <f t="shared" si="0"/>
        <v>45</v>
      </c>
      <c r="C48" s="56">
        <f t="shared" si="1"/>
        <v>45</v>
      </c>
      <c r="D48" s="56">
        <f t="shared" si="2"/>
        <v>45</v>
      </c>
      <c r="E48" s="56">
        <v>45</v>
      </c>
      <c r="F48" s="56"/>
      <c r="G48" s="56"/>
      <c r="H48" s="56"/>
      <c r="I48" s="56"/>
      <c r="J48" s="56"/>
      <c r="K48" s="58"/>
      <c r="L48" s="20"/>
      <c r="M48" s="20"/>
      <c r="N48" s="20"/>
      <c r="O48" s="20"/>
      <c r="P48" s="20"/>
      <c r="Q48" s="20"/>
    </row>
    <row r="49" spans="1:17" ht="15" customHeight="1">
      <c r="A49" s="4" t="s">
        <v>125</v>
      </c>
      <c r="B49" s="56">
        <f t="shared" si="0"/>
        <v>270</v>
      </c>
      <c r="C49" s="56">
        <f t="shared" si="1"/>
        <v>270</v>
      </c>
      <c r="D49" s="56">
        <f t="shared" si="2"/>
        <v>270</v>
      </c>
      <c r="E49" s="56">
        <v>270</v>
      </c>
      <c r="F49" s="56"/>
      <c r="G49" s="56"/>
      <c r="H49" s="56"/>
      <c r="I49" s="56"/>
      <c r="J49" s="56"/>
      <c r="K49" s="58"/>
      <c r="L49" s="20"/>
      <c r="M49" s="20"/>
      <c r="N49" s="20"/>
      <c r="O49" s="20"/>
      <c r="P49" s="20"/>
      <c r="Q49" s="20"/>
    </row>
    <row r="50" spans="1:17" ht="15" customHeight="1">
      <c r="A50" s="4" t="s">
        <v>126</v>
      </c>
      <c r="B50" s="56">
        <f t="shared" si="0"/>
        <v>886</v>
      </c>
      <c r="C50" s="56">
        <f t="shared" si="1"/>
        <v>886</v>
      </c>
      <c r="D50" s="56">
        <f t="shared" si="2"/>
        <v>886</v>
      </c>
      <c r="E50" s="56">
        <f>SUM(E51:E57)</f>
        <v>886</v>
      </c>
      <c r="F50" s="56"/>
      <c r="G50" s="56"/>
      <c r="H50" s="56"/>
      <c r="I50" s="56"/>
      <c r="J50" s="56"/>
      <c r="K50" s="58"/>
      <c r="L50" s="20"/>
      <c r="M50" s="20"/>
      <c r="N50" s="20"/>
      <c r="O50" s="20"/>
      <c r="P50" s="20"/>
      <c r="Q50" s="20"/>
    </row>
    <row r="51" spans="1:17" ht="15" customHeight="1">
      <c r="A51" s="4" t="s">
        <v>127</v>
      </c>
      <c r="B51" s="56">
        <f t="shared" si="0"/>
        <v>50</v>
      </c>
      <c r="C51" s="56">
        <f t="shared" si="1"/>
        <v>50</v>
      </c>
      <c r="D51" s="56">
        <f t="shared" si="2"/>
        <v>50</v>
      </c>
      <c r="E51" s="56">
        <v>50</v>
      </c>
      <c r="F51" s="56"/>
      <c r="G51" s="56"/>
      <c r="H51" s="56"/>
      <c r="I51" s="56"/>
      <c r="J51" s="56"/>
      <c r="K51" s="58"/>
      <c r="L51" s="20"/>
      <c r="M51" s="20"/>
      <c r="N51" s="20"/>
      <c r="O51" s="20"/>
      <c r="P51" s="20"/>
      <c r="Q51" s="20"/>
    </row>
    <row r="52" spans="1:17" ht="15" customHeight="1">
      <c r="A52" s="4" t="s">
        <v>131</v>
      </c>
      <c r="B52" s="56">
        <f t="shared" si="0"/>
        <v>30</v>
      </c>
      <c r="C52" s="56">
        <f t="shared" si="1"/>
        <v>30</v>
      </c>
      <c r="D52" s="56">
        <f t="shared" si="2"/>
        <v>30</v>
      </c>
      <c r="E52" s="56">
        <v>30</v>
      </c>
      <c r="F52" s="56"/>
      <c r="G52" s="56"/>
      <c r="H52" s="56"/>
      <c r="I52" s="56"/>
      <c r="J52" s="56"/>
      <c r="K52" s="58"/>
      <c r="L52" s="20"/>
      <c r="M52" s="20"/>
      <c r="N52" s="20"/>
      <c r="O52" s="20"/>
      <c r="P52" s="20"/>
      <c r="Q52" s="20"/>
    </row>
    <row r="53" spans="1:17" ht="15" customHeight="1">
      <c r="A53" s="4" t="s">
        <v>133</v>
      </c>
      <c r="B53" s="56">
        <f t="shared" si="0"/>
        <v>126</v>
      </c>
      <c r="C53" s="56">
        <f t="shared" si="1"/>
        <v>126</v>
      </c>
      <c r="D53" s="56">
        <f t="shared" si="2"/>
        <v>126</v>
      </c>
      <c r="E53" s="56">
        <v>126</v>
      </c>
      <c r="F53" s="56"/>
      <c r="G53" s="56"/>
      <c r="H53" s="56"/>
      <c r="I53" s="56"/>
      <c r="J53" s="56"/>
      <c r="K53" s="58"/>
      <c r="L53" s="20"/>
      <c r="M53" s="20"/>
      <c r="N53" s="20"/>
      <c r="O53" s="20"/>
      <c r="P53" s="20"/>
      <c r="Q53" s="20"/>
    </row>
    <row r="54" spans="1:17" ht="15" customHeight="1">
      <c r="A54" s="4" t="s">
        <v>145</v>
      </c>
      <c r="B54" s="56">
        <f aca="true" t="shared" si="3" ref="B54:D55">C54</f>
        <v>49</v>
      </c>
      <c r="C54" s="56">
        <f t="shared" si="3"/>
        <v>49</v>
      </c>
      <c r="D54" s="56">
        <f t="shared" si="3"/>
        <v>49</v>
      </c>
      <c r="E54" s="56">
        <v>49</v>
      </c>
      <c r="F54" s="56"/>
      <c r="G54" s="56"/>
      <c r="H54" s="56"/>
      <c r="I54" s="56"/>
      <c r="J54" s="56"/>
      <c r="K54" s="58"/>
      <c r="L54" s="20"/>
      <c r="M54" s="20"/>
      <c r="N54" s="20"/>
      <c r="O54" s="20"/>
      <c r="P54" s="20"/>
      <c r="Q54" s="20"/>
    </row>
    <row r="55" spans="1:17" ht="15" customHeight="1">
      <c r="A55" s="4" t="s">
        <v>137</v>
      </c>
      <c r="B55" s="56">
        <f t="shared" si="3"/>
        <v>130</v>
      </c>
      <c r="C55" s="56">
        <f t="shared" si="3"/>
        <v>130</v>
      </c>
      <c r="D55" s="56">
        <f t="shared" si="3"/>
        <v>130</v>
      </c>
      <c r="E55" s="56">
        <v>130</v>
      </c>
      <c r="F55" s="56"/>
      <c r="G55" s="56"/>
      <c r="H55" s="56"/>
      <c r="I55" s="56"/>
      <c r="J55" s="56"/>
      <c r="K55" s="58"/>
      <c r="L55" s="20"/>
      <c r="M55" s="20"/>
      <c r="N55" s="20"/>
      <c r="O55" s="20"/>
      <c r="P55" s="20"/>
      <c r="Q55" s="20"/>
    </row>
    <row r="56" spans="1:17" ht="15" customHeight="1">
      <c r="A56" s="4" t="s">
        <v>146</v>
      </c>
      <c r="B56" s="56">
        <f t="shared" si="0"/>
        <v>286</v>
      </c>
      <c r="C56" s="56">
        <f t="shared" si="1"/>
        <v>286</v>
      </c>
      <c r="D56" s="56">
        <f t="shared" si="2"/>
        <v>286</v>
      </c>
      <c r="E56" s="56">
        <v>286</v>
      </c>
      <c r="F56" s="56"/>
      <c r="G56" s="56"/>
      <c r="H56" s="56"/>
      <c r="I56" s="56"/>
      <c r="J56" s="56"/>
      <c r="K56" s="58"/>
      <c r="L56" s="20"/>
      <c r="M56" s="20"/>
      <c r="N56" s="20"/>
      <c r="O56" s="20"/>
      <c r="P56" s="20"/>
      <c r="Q56" s="20"/>
    </row>
    <row r="57" spans="1:17" ht="15" customHeight="1">
      <c r="A57" s="4" t="s">
        <v>140</v>
      </c>
      <c r="B57" s="56">
        <f t="shared" si="0"/>
        <v>215</v>
      </c>
      <c r="C57" s="56">
        <f t="shared" si="1"/>
        <v>215</v>
      </c>
      <c r="D57" s="56">
        <f t="shared" si="2"/>
        <v>215</v>
      </c>
      <c r="E57" s="56">
        <v>215</v>
      </c>
      <c r="F57" s="56"/>
      <c r="G57" s="56"/>
      <c r="H57" s="56"/>
      <c r="I57" s="56"/>
      <c r="J57" s="56"/>
      <c r="K57" s="58"/>
      <c r="L57" s="20"/>
      <c r="M57" s="20"/>
      <c r="N57" s="20"/>
      <c r="O57" s="20"/>
      <c r="P57" s="20"/>
      <c r="Q57" s="20"/>
    </row>
    <row r="58" spans="1:17" ht="15" customHeight="1">
      <c r="A58" s="4" t="s">
        <v>147</v>
      </c>
      <c r="B58" s="56">
        <f t="shared" si="0"/>
        <v>59</v>
      </c>
      <c r="C58" s="56">
        <f t="shared" si="1"/>
        <v>59</v>
      </c>
      <c r="D58" s="56">
        <f t="shared" si="2"/>
        <v>59</v>
      </c>
      <c r="E58" s="56">
        <f>E59</f>
        <v>59</v>
      </c>
      <c r="F58" s="56"/>
      <c r="G58" s="56"/>
      <c r="H58" s="56"/>
      <c r="I58" s="56"/>
      <c r="J58" s="56"/>
      <c r="K58" s="58"/>
      <c r="L58" s="20"/>
      <c r="M58" s="20"/>
      <c r="N58" s="20"/>
      <c r="O58" s="20"/>
      <c r="P58" s="20"/>
      <c r="Q58" s="20"/>
    </row>
    <row r="59" spans="1:17" ht="15" customHeight="1">
      <c r="A59" s="4" t="s">
        <v>148</v>
      </c>
      <c r="B59" s="56">
        <f t="shared" si="0"/>
        <v>59</v>
      </c>
      <c r="C59" s="56">
        <f t="shared" si="1"/>
        <v>59</v>
      </c>
      <c r="D59" s="56">
        <f t="shared" si="2"/>
        <v>59</v>
      </c>
      <c r="E59" s="56">
        <v>59</v>
      </c>
      <c r="F59" s="56"/>
      <c r="G59" s="56"/>
      <c r="H59" s="56"/>
      <c r="I59" s="56"/>
      <c r="J59" s="56"/>
      <c r="K59" s="58"/>
      <c r="L59" s="20"/>
      <c r="M59" s="20"/>
      <c r="N59" s="20"/>
      <c r="O59" s="20"/>
      <c r="P59" s="20"/>
      <c r="Q59" s="20"/>
    </row>
    <row r="60" spans="1:17" ht="15" customHeight="1">
      <c r="A60" s="6" t="s">
        <v>97</v>
      </c>
      <c r="B60" s="56">
        <f t="shared" si="0"/>
        <v>270</v>
      </c>
      <c r="C60" s="56">
        <f t="shared" si="1"/>
        <v>270</v>
      </c>
      <c r="D60" s="56">
        <f t="shared" si="2"/>
        <v>270</v>
      </c>
      <c r="E60" s="56">
        <f>E61+E72</f>
        <v>270</v>
      </c>
      <c r="F60" s="56"/>
      <c r="G60" s="56"/>
      <c r="H60" s="56"/>
      <c r="I60" s="56"/>
      <c r="J60" s="56"/>
      <c r="K60" s="58"/>
      <c r="L60" s="20"/>
      <c r="M60" s="20"/>
      <c r="N60" s="20"/>
      <c r="O60" s="20"/>
      <c r="P60" s="20"/>
      <c r="Q60" s="20"/>
    </row>
    <row r="61" spans="1:17" ht="15" customHeight="1">
      <c r="A61" s="4" t="s">
        <v>116</v>
      </c>
      <c r="B61" s="56">
        <f t="shared" si="0"/>
        <v>258</v>
      </c>
      <c r="C61" s="56">
        <f t="shared" si="1"/>
        <v>258</v>
      </c>
      <c r="D61" s="56">
        <f t="shared" si="2"/>
        <v>258</v>
      </c>
      <c r="E61" s="56">
        <f>SUM(E62:E71)</f>
        <v>258</v>
      </c>
      <c r="F61" s="56"/>
      <c r="G61" s="56"/>
      <c r="H61" s="56"/>
      <c r="I61" s="56"/>
      <c r="J61" s="56"/>
      <c r="K61" s="58"/>
      <c r="L61" s="20"/>
      <c r="M61" s="20"/>
      <c r="N61" s="20"/>
      <c r="O61" s="20"/>
      <c r="P61" s="20"/>
      <c r="Q61" s="20"/>
    </row>
    <row r="62" spans="1:17" ht="15" customHeight="1">
      <c r="A62" s="4" t="s">
        <v>117</v>
      </c>
      <c r="B62" s="56">
        <f t="shared" si="0"/>
        <v>27</v>
      </c>
      <c r="C62" s="56">
        <f t="shared" si="1"/>
        <v>27</v>
      </c>
      <c r="D62" s="56">
        <f t="shared" si="2"/>
        <v>27</v>
      </c>
      <c r="E62" s="56">
        <v>27</v>
      </c>
      <c r="F62" s="56"/>
      <c r="G62" s="56"/>
      <c r="H62" s="56"/>
      <c r="I62" s="56"/>
      <c r="J62" s="56"/>
      <c r="K62" s="58"/>
      <c r="L62" s="20"/>
      <c r="M62" s="20"/>
      <c r="N62" s="20"/>
      <c r="O62" s="20"/>
      <c r="P62" s="20"/>
      <c r="Q62" s="20"/>
    </row>
    <row r="63" spans="1:17" ht="15" customHeight="1">
      <c r="A63" s="4" t="s">
        <v>118</v>
      </c>
      <c r="B63" s="56">
        <f t="shared" si="0"/>
        <v>37</v>
      </c>
      <c r="C63" s="56">
        <f t="shared" si="1"/>
        <v>37</v>
      </c>
      <c r="D63" s="56">
        <f t="shared" si="2"/>
        <v>37</v>
      </c>
      <c r="E63" s="56">
        <v>37</v>
      </c>
      <c r="F63" s="56"/>
      <c r="G63" s="56"/>
      <c r="H63" s="56"/>
      <c r="I63" s="56"/>
      <c r="J63" s="56"/>
      <c r="K63" s="58"/>
      <c r="L63" s="20"/>
      <c r="M63" s="20"/>
      <c r="N63" s="20"/>
      <c r="O63" s="20"/>
      <c r="P63" s="20"/>
      <c r="Q63" s="20"/>
    </row>
    <row r="64" spans="1:17" ht="15" customHeight="1">
      <c r="A64" s="4" t="s">
        <v>119</v>
      </c>
      <c r="B64" s="56">
        <f t="shared" si="0"/>
        <v>9</v>
      </c>
      <c r="C64" s="56">
        <f t="shared" si="1"/>
        <v>9</v>
      </c>
      <c r="D64" s="56">
        <f t="shared" si="2"/>
        <v>9</v>
      </c>
      <c r="E64" s="56">
        <v>9</v>
      </c>
      <c r="F64" s="56"/>
      <c r="G64" s="56"/>
      <c r="H64" s="56"/>
      <c r="I64" s="56"/>
      <c r="J64" s="56"/>
      <c r="K64" s="58"/>
      <c r="L64" s="20"/>
      <c r="M64" s="20"/>
      <c r="N64" s="20"/>
      <c r="O64" s="20"/>
      <c r="P64" s="20"/>
      <c r="Q64" s="20"/>
    </row>
    <row r="65" spans="1:17" ht="15" customHeight="1">
      <c r="A65" s="4" t="s">
        <v>144</v>
      </c>
      <c r="B65" s="56">
        <f t="shared" si="0"/>
        <v>100</v>
      </c>
      <c r="C65" s="56">
        <f t="shared" si="1"/>
        <v>100</v>
      </c>
      <c r="D65" s="56">
        <f t="shared" si="2"/>
        <v>100</v>
      </c>
      <c r="E65" s="56">
        <v>100</v>
      </c>
      <c r="F65" s="56"/>
      <c r="G65" s="56"/>
      <c r="H65" s="56"/>
      <c r="I65" s="56"/>
      <c r="J65" s="56"/>
      <c r="K65" s="58"/>
      <c r="L65" s="20"/>
      <c r="M65" s="20"/>
      <c r="N65" s="20"/>
      <c r="O65" s="20"/>
      <c r="P65" s="20"/>
      <c r="Q65" s="20"/>
    </row>
    <row r="66" spans="1:17" ht="15" customHeight="1">
      <c r="A66" s="57" t="s">
        <v>120</v>
      </c>
      <c r="B66" s="56">
        <f t="shared" si="0"/>
        <v>22</v>
      </c>
      <c r="C66" s="56">
        <f t="shared" si="1"/>
        <v>22</v>
      </c>
      <c r="D66" s="56">
        <f t="shared" si="2"/>
        <v>22</v>
      </c>
      <c r="E66" s="56">
        <v>22</v>
      </c>
      <c r="F66" s="56"/>
      <c r="G66" s="56"/>
      <c r="H66" s="56"/>
      <c r="I66" s="56"/>
      <c r="J66" s="56"/>
      <c r="K66" s="58"/>
      <c r="L66" s="20"/>
      <c r="M66" s="20"/>
      <c r="N66" s="20"/>
      <c r="O66" s="20"/>
      <c r="P66" s="20"/>
      <c r="Q66" s="20"/>
    </row>
    <row r="67" spans="1:17" ht="15" customHeight="1">
      <c r="A67" s="4" t="s">
        <v>121</v>
      </c>
      <c r="B67" s="56">
        <f t="shared" si="0"/>
        <v>9</v>
      </c>
      <c r="C67" s="56">
        <f t="shared" si="1"/>
        <v>9</v>
      </c>
      <c r="D67" s="56">
        <f t="shared" si="2"/>
        <v>9</v>
      </c>
      <c r="E67" s="56">
        <v>9</v>
      </c>
      <c r="F67" s="56"/>
      <c r="G67" s="56"/>
      <c r="H67" s="56"/>
      <c r="I67" s="56"/>
      <c r="J67" s="56"/>
      <c r="K67" s="58"/>
      <c r="L67" s="20"/>
      <c r="M67" s="20"/>
      <c r="N67" s="20"/>
      <c r="O67" s="20"/>
      <c r="P67" s="20"/>
      <c r="Q67" s="20"/>
    </row>
    <row r="68" spans="1:17" ht="15" customHeight="1">
      <c r="A68" s="4" t="s">
        <v>122</v>
      </c>
      <c r="B68" s="56">
        <f t="shared" si="0"/>
        <v>3</v>
      </c>
      <c r="C68" s="56">
        <f t="shared" si="1"/>
        <v>3</v>
      </c>
      <c r="D68" s="56">
        <f t="shared" si="2"/>
        <v>3</v>
      </c>
      <c r="E68" s="56">
        <v>3</v>
      </c>
      <c r="F68" s="56"/>
      <c r="G68" s="56"/>
      <c r="H68" s="56"/>
      <c r="I68" s="56"/>
      <c r="J68" s="56"/>
      <c r="K68" s="58"/>
      <c r="L68" s="20"/>
      <c r="M68" s="20"/>
      <c r="N68" s="20"/>
      <c r="O68" s="20"/>
      <c r="P68" s="20"/>
      <c r="Q68" s="20"/>
    </row>
    <row r="69" spans="1:17" ht="15" customHeight="1">
      <c r="A69" s="4" t="s">
        <v>124</v>
      </c>
      <c r="B69" s="56">
        <f t="shared" si="0"/>
        <v>1</v>
      </c>
      <c r="C69" s="56">
        <f t="shared" si="1"/>
        <v>1</v>
      </c>
      <c r="D69" s="56">
        <f t="shared" si="2"/>
        <v>1</v>
      </c>
      <c r="E69" s="56">
        <v>1</v>
      </c>
      <c r="F69" s="56"/>
      <c r="G69" s="56"/>
      <c r="H69" s="56"/>
      <c r="I69" s="56"/>
      <c r="J69" s="56"/>
      <c r="K69" s="58"/>
      <c r="L69" s="20"/>
      <c r="M69" s="20"/>
      <c r="N69" s="20"/>
      <c r="O69" s="20"/>
      <c r="P69" s="20"/>
      <c r="Q69" s="20"/>
    </row>
    <row r="70" spans="1:17" ht="15" customHeight="1">
      <c r="A70" s="4" t="s">
        <v>64</v>
      </c>
      <c r="B70" s="56">
        <f t="shared" si="0"/>
        <v>30</v>
      </c>
      <c r="C70" s="56">
        <f t="shared" si="1"/>
        <v>30</v>
      </c>
      <c r="D70" s="56">
        <f t="shared" si="2"/>
        <v>30</v>
      </c>
      <c r="E70" s="56">
        <v>30</v>
      </c>
      <c r="F70" s="56"/>
      <c r="G70" s="56"/>
      <c r="H70" s="56"/>
      <c r="I70" s="56"/>
      <c r="J70" s="56"/>
      <c r="K70" s="58"/>
      <c r="L70" s="20"/>
      <c r="M70" s="20"/>
      <c r="N70" s="20"/>
      <c r="O70" s="20"/>
      <c r="P70" s="20"/>
      <c r="Q70" s="20"/>
    </row>
    <row r="71" spans="1:17" ht="15" customHeight="1">
      <c r="A71" s="4" t="s">
        <v>125</v>
      </c>
      <c r="B71" s="56">
        <f t="shared" si="0"/>
        <v>20</v>
      </c>
      <c r="C71" s="56">
        <f t="shared" si="1"/>
        <v>20</v>
      </c>
      <c r="D71" s="56">
        <f t="shared" si="2"/>
        <v>20</v>
      </c>
      <c r="E71" s="56">
        <v>20</v>
      </c>
      <c r="F71" s="56"/>
      <c r="G71" s="56"/>
      <c r="H71" s="56"/>
      <c r="I71" s="56"/>
      <c r="J71" s="56"/>
      <c r="K71" s="58"/>
      <c r="L71" s="20"/>
      <c r="M71" s="20"/>
      <c r="N71" s="20"/>
      <c r="O71" s="20"/>
      <c r="P71" s="20"/>
      <c r="Q71" s="20"/>
    </row>
    <row r="72" spans="1:17" ht="15" customHeight="1">
      <c r="A72" s="4" t="s">
        <v>126</v>
      </c>
      <c r="B72" s="56">
        <f aca="true" t="shared" si="4" ref="B72:B130">C72</f>
        <v>12</v>
      </c>
      <c r="C72" s="56">
        <f aca="true" t="shared" si="5" ref="C72:C90">D72</f>
        <v>12</v>
      </c>
      <c r="D72" s="56">
        <f aca="true" t="shared" si="6" ref="D72:D116">E72</f>
        <v>12</v>
      </c>
      <c r="E72" s="56">
        <f>SUM(E73:E75)</f>
        <v>12</v>
      </c>
      <c r="F72" s="56"/>
      <c r="G72" s="56"/>
      <c r="H72" s="56"/>
      <c r="I72" s="56"/>
      <c r="J72" s="56"/>
      <c r="K72" s="58"/>
      <c r="L72" s="20"/>
      <c r="M72" s="20"/>
      <c r="N72" s="20"/>
      <c r="O72" s="20"/>
      <c r="P72" s="20"/>
      <c r="Q72" s="20"/>
    </row>
    <row r="73" spans="1:17" ht="15" customHeight="1">
      <c r="A73" s="4" t="s">
        <v>127</v>
      </c>
      <c r="B73" s="56">
        <f t="shared" si="4"/>
        <v>3</v>
      </c>
      <c r="C73" s="56">
        <f t="shared" si="5"/>
        <v>3</v>
      </c>
      <c r="D73" s="56">
        <f t="shared" si="6"/>
        <v>3</v>
      </c>
      <c r="E73" s="56">
        <v>3</v>
      </c>
      <c r="F73" s="56"/>
      <c r="G73" s="56"/>
      <c r="H73" s="56"/>
      <c r="I73" s="56"/>
      <c r="J73" s="56"/>
      <c r="K73" s="58"/>
      <c r="L73" s="20"/>
      <c r="M73" s="20"/>
      <c r="N73" s="20"/>
      <c r="O73" s="20"/>
      <c r="P73" s="20"/>
      <c r="Q73" s="20"/>
    </row>
    <row r="74" spans="1:17" ht="15" customHeight="1">
      <c r="A74" s="4" t="s">
        <v>135</v>
      </c>
      <c r="B74" s="56">
        <f t="shared" si="4"/>
        <v>3</v>
      </c>
      <c r="C74" s="56">
        <f t="shared" si="5"/>
        <v>3</v>
      </c>
      <c r="D74" s="56">
        <f t="shared" si="6"/>
        <v>3</v>
      </c>
      <c r="E74" s="56">
        <v>3</v>
      </c>
      <c r="F74" s="56"/>
      <c r="G74" s="56"/>
      <c r="H74" s="56"/>
      <c r="I74" s="56"/>
      <c r="J74" s="56"/>
      <c r="K74" s="58"/>
      <c r="L74" s="20"/>
      <c r="M74" s="20"/>
      <c r="N74" s="20"/>
      <c r="O74" s="20"/>
      <c r="P74" s="20"/>
      <c r="Q74" s="20"/>
    </row>
    <row r="75" spans="1:17" ht="15" customHeight="1">
      <c r="A75" s="4" t="s">
        <v>140</v>
      </c>
      <c r="B75" s="56">
        <f t="shared" si="4"/>
        <v>6</v>
      </c>
      <c r="C75" s="56">
        <f t="shared" si="5"/>
        <v>6</v>
      </c>
      <c r="D75" s="56">
        <f t="shared" si="6"/>
        <v>6</v>
      </c>
      <c r="E75" s="56">
        <v>6</v>
      </c>
      <c r="F75" s="56"/>
      <c r="G75" s="56"/>
      <c r="H75" s="56"/>
      <c r="I75" s="56"/>
      <c r="J75" s="56"/>
      <c r="K75" s="58"/>
      <c r="L75" s="20"/>
      <c r="M75" s="20"/>
      <c r="N75" s="20"/>
      <c r="O75" s="20"/>
      <c r="P75" s="20"/>
      <c r="Q75" s="20"/>
    </row>
    <row r="76" spans="1:17" ht="15" customHeight="1">
      <c r="A76" s="6" t="s">
        <v>98</v>
      </c>
      <c r="B76" s="56">
        <f t="shared" si="4"/>
        <v>2315</v>
      </c>
      <c r="C76" s="56">
        <f t="shared" si="5"/>
        <v>2315</v>
      </c>
      <c r="D76" s="56">
        <f t="shared" si="6"/>
        <v>2315</v>
      </c>
      <c r="E76" s="56">
        <f>E77+E88</f>
        <v>2315</v>
      </c>
      <c r="F76" s="56"/>
      <c r="G76" s="56"/>
      <c r="H76" s="56"/>
      <c r="I76" s="56"/>
      <c r="J76" s="56"/>
      <c r="K76" s="58"/>
      <c r="L76" s="20"/>
      <c r="M76" s="20"/>
      <c r="N76" s="20"/>
      <c r="O76" s="20"/>
      <c r="P76" s="20"/>
      <c r="Q76" s="20"/>
    </row>
    <row r="77" spans="1:17" ht="15" customHeight="1">
      <c r="A77" s="4" t="s">
        <v>116</v>
      </c>
      <c r="B77" s="56">
        <f t="shared" si="4"/>
        <v>2115</v>
      </c>
      <c r="C77" s="56">
        <f t="shared" si="5"/>
        <v>2115</v>
      </c>
      <c r="D77" s="56">
        <f t="shared" si="6"/>
        <v>2115</v>
      </c>
      <c r="E77" s="56">
        <f>SUM(E78:E87)</f>
        <v>2115</v>
      </c>
      <c r="F77" s="56"/>
      <c r="G77" s="56"/>
      <c r="H77" s="56"/>
      <c r="I77" s="56"/>
      <c r="J77" s="56"/>
      <c r="K77" s="58"/>
      <c r="L77" s="20"/>
      <c r="M77" s="20"/>
      <c r="N77" s="20"/>
      <c r="O77" s="20"/>
      <c r="P77" s="20"/>
      <c r="Q77" s="20"/>
    </row>
    <row r="78" spans="1:17" ht="15" customHeight="1">
      <c r="A78" s="4" t="s">
        <v>117</v>
      </c>
      <c r="B78" s="56">
        <f t="shared" si="4"/>
        <v>25</v>
      </c>
      <c r="C78" s="56">
        <f t="shared" si="5"/>
        <v>25</v>
      </c>
      <c r="D78" s="56">
        <f t="shared" si="6"/>
        <v>25</v>
      </c>
      <c r="E78" s="56">
        <v>25</v>
      </c>
      <c r="F78" s="56"/>
      <c r="G78" s="56"/>
      <c r="H78" s="56"/>
      <c r="I78" s="56"/>
      <c r="J78" s="56"/>
      <c r="K78" s="58"/>
      <c r="L78" s="20"/>
      <c r="M78" s="20"/>
      <c r="N78" s="20"/>
      <c r="O78" s="20"/>
      <c r="P78" s="20"/>
      <c r="Q78" s="20"/>
    </row>
    <row r="79" spans="1:17" ht="15" customHeight="1">
      <c r="A79" s="4" t="s">
        <v>118</v>
      </c>
      <c r="B79" s="56">
        <f t="shared" si="4"/>
        <v>37</v>
      </c>
      <c r="C79" s="56">
        <f t="shared" si="5"/>
        <v>37</v>
      </c>
      <c r="D79" s="56">
        <f t="shared" si="6"/>
        <v>37</v>
      </c>
      <c r="E79" s="56">
        <v>37</v>
      </c>
      <c r="F79" s="56"/>
      <c r="G79" s="56"/>
      <c r="H79" s="56"/>
      <c r="I79" s="56"/>
      <c r="J79" s="56"/>
      <c r="K79" s="58"/>
      <c r="L79" s="20"/>
      <c r="M79" s="20"/>
      <c r="N79" s="20"/>
      <c r="O79" s="20"/>
      <c r="P79" s="20"/>
      <c r="Q79" s="20"/>
    </row>
    <row r="80" spans="1:17" ht="15" customHeight="1">
      <c r="A80" s="4" t="s">
        <v>119</v>
      </c>
      <c r="B80" s="56">
        <f t="shared" si="4"/>
        <v>8</v>
      </c>
      <c r="C80" s="56">
        <f t="shared" si="5"/>
        <v>8</v>
      </c>
      <c r="D80" s="56">
        <f t="shared" si="6"/>
        <v>8</v>
      </c>
      <c r="E80" s="56">
        <v>8</v>
      </c>
      <c r="F80" s="56"/>
      <c r="G80" s="56"/>
      <c r="H80" s="56"/>
      <c r="I80" s="56"/>
      <c r="J80" s="56"/>
      <c r="K80" s="58"/>
      <c r="L80" s="20"/>
      <c r="M80" s="20"/>
      <c r="N80" s="20"/>
      <c r="O80" s="20"/>
      <c r="P80" s="20"/>
      <c r="Q80" s="20"/>
    </row>
    <row r="81" spans="1:17" ht="15" customHeight="1">
      <c r="A81" s="4" t="s">
        <v>144</v>
      </c>
      <c r="B81" s="56">
        <f t="shared" si="4"/>
        <v>108</v>
      </c>
      <c r="C81" s="56">
        <f t="shared" si="5"/>
        <v>108</v>
      </c>
      <c r="D81" s="56">
        <f t="shared" si="6"/>
        <v>108</v>
      </c>
      <c r="E81" s="56">
        <v>108</v>
      </c>
      <c r="F81" s="56"/>
      <c r="G81" s="56"/>
      <c r="H81" s="56"/>
      <c r="I81" s="56"/>
      <c r="J81" s="56"/>
      <c r="K81" s="58"/>
      <c r="L81" s="20"/>
      <c r="M81" s="20"/>
      <c r="N81" s="20"/>
      <c r="O81" s="20"/>
      <c r="P81" s="20"/>
      <c r="Q81" s="20"/>
    </row>
    <row r="82" spans="1:17" ht="15" customHeight="1">
      <c r="A82" s="57" t="s">
        <v>120</v>
      </c>
      <c r="B82" s="56">
        <f t="shared" si="4"/>
        <v>57</v>
      </c>
      <c r="C82" s="56">
        <f t="shared" si="5"/>
        <v>57</v>
      </c>
      <c r="D82" s="56">
        <f t="shared" si="6"/>
        <v>57</v>
      </c>
      <c r="E82" s="56">
        <v>57</v>
      </c>
      <c r="F82" s="56"/>
      <c r="G82" s="56"/>
      <c r="H82" s="56"/>
      <c r="I82" s="56"/>
      <c r="J82" s="56"/>
      <c r="K82" s="58"/>
      <c r="L82" s="20"/>
      <c r="M82" s="20"/>
      <c r="N82" s="20"/>
      <c r="O82" s="20"/>
      <c r="P82" s="20"/>
      <c r="Q82" s="20"/>
    </row>
    <row r="83" spans="1:17" ht="15" customHeight="1">
      <c r="A83" s="4" t="s">
        <v>121</v>
      </c>
      <c r="B83" s="56">
        <f t="shared" si="4"/>
        <v>7</v>
      </c>
      <c r="C83" s="56">
        <f t="shared" si="5"/>
        <v>7</v>
      </c>
      <c r="D83" s="56">
        <f t="shared" si="6"/>
        <v>7</v>
      </c>
      <c r="E83" s="56">
        <v>7</v>
      </c>
      <c r="F83" s="56"/>
      <c r="G83" s="56"/>
      <c r="H83" s="56"/>
      <c r="I83" s="56"/>
      <c r="J83" s="56"/>
      <c r="K83" s="58"/>
      <c r="L83" s="20"/>
      <c r="M83" s="20"/>
      <c r="N83" s="20"/>
      <c r="O83" s="20"/>
      <c r="P83" s="20"/>
      <c r="Q83" s="20"/>
    </row>
    <row r="84" spans="1:17" ht="15" customHeight="1">
      <c r="A84" s="4" t="s">
        <v>122</v>
      </c>
      <c r="B84" s="56">
        <f t="shared" si="4"/>
        <v>2</v>
      </c>
      <c r="C84" s="56">
        <f t="shared" si="5"/>
        <v>2</v>
      </c>
      <c r="D84" s="56">
        <f t="shared" si="6"/>
        <v>2</v>
      </c>
      <c r="E84" s="56">
        <v>2</v>
      </c>
      <c r="F84" s="56"/>
      <c r="G84" s="56"/>
      <c r="H84" s="56"/>
      <c r="I84" s="56"/>
      <c r="J84" s="56"/>
      <c r="K84" s="58"/>
      <c r="L84" s="20"/>
      <c r="M84" s="20"/>
      <c r="N84" s="20"/>
      <c r="O84" s="20"/>
      <c r="P84" s="20"/>
      <c r="Q84" s="20"/>
    </row>
    <row r="85" spans="1:17" ht="15" customHeight="1">
      <c r="A85" s="4" t="s">
        <v>124</v>
      </c>
      <c r="B85" s="56">
        <f t="shared" si="4"/>
        <v>1</v>
      </c>
      <c r="C85" s="56">
        <f t="shared" si="5"/>
        <v>1</v>
      </c>
      <c r="D85" s="56">
        <f t="shared" si="6"/>
        <v>1</v>
      </c>
      <c r="E85" s="56">
        <v>1</v>
      </c>
      <c r="F85" s="56"/>
      <c r="G85" s="56"/>
      <c r="H85" s="56"/>
      <c r="I85" s="56"/>
      <c r="J85" s="56"/>
      <c r="K85" s="58"/>
      <c r="L85" s="20"/>
      <c r="M85" s="20"/>
      <c r="N85" s="20"/>
      <c r="O85" s="20"/>
      <c r="P85" s="20"/>
      <c r="Q85" s="20"/>
    </row>
    <row r="86" spans="1:17" ht="15" customHeight="1">
      <c r="A86" s="4" t="s">
        <v>64</v>
      </c>
      <c r="B86" s="56">
        <f t="shared" si="4"/>
        <v>145</v>
      </c>
      <c r="C86" s="56">
        <f t="shared" si="5"/>
        <v>145</v>
      </c>
      <c r="D86" s="56">
        <f t="shared" si="6"/>
        <v>145</v>
      </c>
      <c r="E86" s="56">
        <v>145</v>
      </c>
      <c r="F86" s="56"/>
      <c r="G86" s="56"/>
      <c r="H86" s="56"/>
      <c r="I86" s="56"/>
      <c r="J86" s="56"/>
      <c r="K86" s="58"/>
      <c r="L86" s="20"/>
      <c r="M86" s="20"/>
      <c r="N86" s="20"/>
      <c r="O86" s="20"/>
      <c r="P86" s="20"/>
      <c r="Q86" s="20"/>
    </row>
    <row r="87" spans="1:17" ht="15" customHeight="1">
      <c r="A87" s="4" t="s">
        <v>125</v>
      </c>
      <c r="B87" s="56">
        <f t="shared" si="4"/>
        <v>1725</v>
      </c>
      <c r="C87" s="56">
        <f t="shared" si="5"/>
        <v>1725</v>
      </c>
      <c r="D87" s="56">
        <f t="shared" si="6"/>
        <v>1725</v>
      </c>
      <c r="E87" s="56">
        <v>1725</v>
      </c>
      <c r="F87" s="56"/>
      <c r="G87" s="56"/>
      <c r="H87" s="56"/>
      <c r="I87" s="56"/>
      <c r="J87" s="56"/>
      <c r="K87" s="58"/>
      <c r="L87" s="20"/>
      <c r="M87" s="20"/>
      <c r="N87" s="20"/>
      <c r="O87" s="20"/>
      <c r="P87" s="20"/>
      <c r="Q87" s="20"/>
    </row>
    <row r="88" spans="1:17" ht="15" customHeight="1">
      <c r="A88" s="4" t="s">
        <v>126</v>
      </c>
      <c r="B88" s="56">
        <f t="shared" si="4"/>
        <v>200</v>
      </c>
      <c r="C88" s="56">
        <f t="shared" si="5"/>
        <v>200</v>
      </c>
      <c r="D88" s="56">
        <f t="shared" si="6"/>
        <v>200</v>
      </c>
      <c r="E88" s="56">
        <f>SUM(E89:E99)</f>
        <v>200</v>
      </c>
      <c r="F88" s="56"/>
      <c r="G88" s="56"/>
      <c r="H88" s="56"/>
      <c r="I88" s="56"/>
      <c r="J88" s="56"/>
      <c r="K88" s="58"/>
      <c r="L88" s="20"/>
      <c r="M88" s="20"/>
      <c r="N88" s="20"/>
      <c r="O88" s="20"/>
      <c r="P88" s="20"/>
      <c r="Q88" s="20"/>
    </row>
    <row r="89" spans="1:17" ht="15" customHeight="1">
      <c r="A89" s="4" t="s">
        <v>127</v>
      </c>
      <c r="B89" s="56">
        <f t="shared" si="4"/>
        <v>10</v>
      </c>
      <c r="C89" s="56">
        <f t="shared" si="5"/>
        <v>10</v>
      </c>
      <c r="D89" s="56">
        <f t="shared" si="6"/>
        <v>10</v>
      </c>
      <c r="E89" s="56">
        <v>10</v>
      </c>
      <c r="F89" s="56"/>
      <c r="G89" s="56"/>
      <c r="H89" s="56"/>
      <c r="I89" s="56"/>
      <c r="J89" s="56"/>
      <c r="K89" s="58"/>
      <c r="L89" s="20"/>
      <c r="M89" s="20"/>
      <c r="N89" s="20"/>
      <c r="O89" s="20"/>
      <c r="P89" s="20"/>
      <c r="Q89" s="20"/>
    </row>
    <row r="90" spans="1:17" ht="15" customHeight="1">
      <c r="A90" s="4" t="s">
        <v>128</v>
      </c>
      <c r="B90" s="56">
        <f t="shared" si="4"/>
        <v>2</v>
      </c>
      <c r="C90" s="56">
        <f t="shared" si="5"/>
        <v>2</v>
      </c>
      <c r="D90" s="56">
        <f t="shared" si="6"/>
        <v>2</v>
      </c>
      <c r="E90" s="56">
        <v>2</v>
      </c>
      <c r="F90" s="56"/>
      <c r="G90" s="56"/>
      <c r="H90" s="56"/>
      <c r="I90" s="56"/>
      <c r="J90" s="56"/>
      <c r="K90" s="58"/>
      <c r="L90" s="20"/>
      <c r="M90" s="20"/>
      <c r="N90" s="20"/>
      <c r="O90" s="20"/>
      <c r="P90" s="20"/>
      <c r="Q90" s="20"/>
    </row>
    <row r="91" spans="1:17" ht="15" customHeight="1">
      <c r="A91" s="4" t="s">
        <v>131</v>
      </c>
      <c r="B91" s="56">
        <f t="shared" si="4"/>
        <v>1</v>
      </c>
      <c r="C91" s="56">
        <f aca="true" t="shared" si="7" ref="C91:C146">D91</f>
        <v>1</v>
      </c>
      <c r="D91" s="56">
        <f t="shared" si="6"/>
        <v>1</v>
      </c>
      <c r="E91" s="56">
        <v>1</v>
      </c>
      <c r="F91" s="56"/>
      <c r="G91" s="56"/>
      <c r="H91" s="56"/>
      <c r="I91" s="56"/>
      <c r="J91" s="56"/>
      <c r="K91" s="58"/>
      <c r="L91" s="20"/>
      <c r="M91" s="20"/>
      <c r="N91" s="20"/>
      <c r="O91" s="20"/>
      <c r="P91" s="20"/>
      <c r="Q91" s="20"/>
    </row>
    <row r="92" spans="1:17" ht="15" customHeight="1">
      <c r="A92" s="4" t="s">
        <v>132</v>
      </c>
      <c r="B92" s="56">
        <f t="shared" si="4"/>
        <v>4</v>
      </c>
      <c r="C92" s="56">
        <f t="shared" si="7"/>
        <v>4</v>
      </c>
      <c r="D92" s="56">
        <f t="shared" si="6"/>
        <v>4</v>
      </c>
      <c r="E92" s="56">
        <v>4</v>
      </c>
      <c r="F92" s="56"/>
      <c r="G92" s="56"/>
      <c r="H92" s="56"/>
      <c r="I92" s="56"/>
      <c r="J92" s="56"/>
      <c r="K92" s="58"/>
      <c r="L92" s="20"/>
      <c r="M92" s="20"/>
      <c r="N92" s="20"/>
      <c r="O92" s="20"/>
      <c r="P92" s="20"/>
      <c r="Q92" s="20"/>
    </row>
    <row r="93" spans="1:17" ht="15" customHeight="1">
      <c r="A93" s="4" t="s">
        <v>133</v>
      </c>
      <c r="B93" s="56">
        <f t="shared" si="4"/>
        <v>1</v>
      </c>
      <c r="C93" s="56">
        <f t="shared" si="7"/>
        <v>1</v>
      </c>
      <c r="D93" s="56">
        <f t="shared" si="6"/>
        <v>1</v>
      </c>
      <c r="E93" s="56">
        <v>1</v>
      </c>
      <c r="F93" s="56"/>
      <c r="G93" s="56"/>
      <c r="H93" s="56"/>
      <c r="I93" s="56"/>
      <c r="J93" s="56"/>
      <c r="K93" s="58"/>
      <c r="L93" s="20"/>
      <c r="M93" s="20"/>
      <c r="N93" s="20"/>
      <c r="O93" s="20"/>
      <c r="P93" s="20"/>
      <c r="Q93" s="20"/>
    </row>
    <row r="94" spans="1:17" ht="15" customHeight="1">
      <c r="A94" s="4" t="s">
        <v>149</v>
      </c>
      <c r="B94" s="56">
        <f t="shared" si="4"/>
        <v>5</v>
      </c>
      <c r="C94" s="56">
        <f t="shared" si="7"/>
        <v>5</v>
      </c>
      <c r="D94" s="56">
        <f t="shared" si="6"/>
        <v>5</v>
      </c>
      <c r="E94" s="56">
        <v>5</v>
      </c>
      <c r="F94" s="56"/>
      <c r="G94" s="56"/>
      <c r="H94" s="56"/>
      <c r="I94" s="56"/>
      <c r="J94" s="56"/>
      <c r="K94" s="58"/>
      <c r="L94" s="20"/>
      <c r="M94" s="20"/>
      <c r="N94" s="20"/>
      <c r="O94" s="20"/>
      <c r="P94" s="20"/>
      <c r="Q94" s="20"/>
    </row>
    <row r="95" spans="1:17" ht="15" customHeight="1">
      <c r="A95" s="4" t="s">
        <v>134</v>
      </c>
      <c r="B95" s="56">
        <f t="shared" si="4"/>
        <v>2</v>
      </c>
      <c r="C95" s="56">
        <f t="shared" si="7"/>
        <v>2</v>
      </c>
      <c r="D95" s="56">
        <f t="shared" si="6"/>
        <v>2</v>
      </c>
      <c r="E95" s="56">
        <v>2</v>
      </c>
      <c r="F95" s="56"/>
      <c r="G95" s="56"/>
      <c r="H95" s="56"/>
      <c r="I95" s="56"/>
      <c r="J95" s="56"/>
      <c r="K95" s="58"/>
      <c r="L95" s="20"/>
      <c r="M95" s="20"/>
      <c r="N95" s="20"/>
      <c r="O95" s="20"/>
      <c r="P95" s="20"/>
      <c r="Q95" s="20"/>
    </row>
    <row r="96" spans="1:17" ht="15" customHeight="1">
      <c r="A96" s="4" t="s">
        <v>135</v>
      </c>
      <c r="B96" s="56">
        <f t="shared" si="4"/>
        <v>10</v>
      </c>
      <c r="C96" s="56">
        <f t="shared" si="7"/>
        <v>10</v>
      </c>
      <c r="D96" s="56">
        <f t="shared" si="6"/>
        <v>10</v>
      </c>
      <c r="E96" s="56">
        <v>10</v>
      </c>
      <c r="F96" s="56"/>
      <c r="G96" s="56"/>
      <c r="H96" s="56"/>
      <c r="I96" s="56"/>
      <c r="J96" s="56"/>
      <c r="K96" s="58"/>
      <c r="L96" s="20"/>
      <c r="M96" s="20"/>
      <c r="N96" s="20"/>
      <c r="O96" s="20"/>
      <c r="P96" s="20"/>
      <c r="Q96" s="20"/>
    </row>
    <row r="97" spans="1:17" ht="15" customHeight="1">
      <c r="A97" s="4" t="s">
        <v>136</v>
      </c>
      <c r="B97" s="56">
        <f t="shared" si="4"/>
        <v>9</v>
      </c>
      <c r="C97" s="56">
        <f t="shared" si="7"/>
        <v>9</v>
      </c>
      <c r="D97" s="56">
        <f t="shared" si="6"/>
        <v>9</v>
      </c>
      <c r="E97" s="56">
        <v>9</v>
      </c>
      <c r="F97" s="56"/>
      <c r="G97" s="56"/>
      <c r="H97" s="56"/>
      <c r="I97" s="56"/>
      <c r="J97" s="56"/>
      <c r="K97" s="58"/>
      <c r="L97" s="20"/>
      <c r="M97" s="20"/>
      <c r="N97" s="20"/>
      <c r="O97" s="20"/>
      <c r="P97" s="20"/>
      <c r="Q97" s="20"/>
    </row>
    <row r="98" spans="1:17" ht="15" customHeight="1">
      <c r="A98" s="4" t="s">
        <v>137</v>
      </c>
      <c r="B98" s="56">
        <f t="shared" si="4"/>
        <v>95</v>
      </c>
      <c r="C98" s="56">
        <f t="shared" si="7"/>
        <v>95</v>
      </c>
      <c r="D98" s="56">
        <f t="shared" si="6"/>
        <v>95</v>
      </c>
      <c r="E98" s="56">
        <v>95</v>
      </c>
      <c r="F98" s="56"/>
      <c r="G98" s="56"/>
      <c r="H98" s="56"/>
      <c r="I98" s="56"/>
      <c r="J98" s="56"/>
      <c r="K98" s="58"/>
      <c r="L98" s="20"/>
      <c r="M98" s="20"/>
      <c r="N98" s="20"/>
      <c r="O98" s="20"/>
      <c r="P98" s="20"/>
      <c r="Q98" s="20"/>
    </row>
    <row r="99" spans="1:17" ht="15" customHeight="1">
      <c r="A99" s="4" t="s">
        <v>140</v>
      </c>
      <c r="B99" s="56">
        <f t="shared" si="4"/>
        <v>61</v>
      </c>
      <c r="C99" s="56">
        <f t="shared" si="7"/>
        <v>61</v>
      </c>
      <c r="D99" s="56">
        <f t="shared" si="6"/>
        <v>61</v>
      </c>
      <c r="E99" s="56">
        <v>61</v>
      </c>
      <c r="F99" s="56"/>
      <c r="G99" s="56"/>
      <c r="H99" s="56"/>
      <c r="I99" s="56"/>
      <c r="J99" s="56"/>
      <c r="K99" s="58"/>
      <c r="L99" s="20"/>
      <c r="M99" s="20"/>
      <c r="N99" s="20"/>
      <c r="O99" s="20"/>
      <c r="P99" s="20"/>
      <c r="Q99" s="20"/>
    </row>
    <row r="100" spans="1:17" ht="15" customHeight="1">
      <c r="A100" s="6" t="s">
        <v>99</v>
      </c>
      <c r="B100" s="56">
        <f t="shared" si="4"/>
        <v>504</v>
      </c>
      <c r="C100" s="56">
        <f t="shared" si="7"/>
        <v>504</v>
      </c>
      <c r="D100" s="56">
        <f t="shared" si="6"/>
        <v>504</v>
      </c>
      <c r="E100" s="56">
        <f>E101+E112</f>
        <v>504</v>
      </c>
      <c r="F100" s="56"/>
      <c r="G100" s="56"/>
      <c r="H100" s="56"/>
      <c r="I100" s="56"/>
      <c r="J100" s="56"/>
      <c r="K100" s="58"/>
      <c r="L100" s="20"/>
      <c r="M100" s="20"/>
      <c r="N100" s="20"/>
      <c r="O100" s="20"/>
      <c r="P100" s="20"/>
      <c r="Q100" s="20"/>
    </row>
    <row r="101" spans="1:17" ht="15" customHeight="1">
      <c r="A101" s="4" t="s">
        <v>116</v>
      </c>
      <c r="B101" s="56">
        <f t="shared" si="4"/>
        <v>454</v>
      </c>
      <c r="C101" s="56">
        <f t="shared" si="7"/>
        <v>454</v>
      </c>
      <c r="D101" s="56">
        <f t="shared" si="6"/>
        <v>454</v>
      </c>
      <c r="E101" s="56">
        <f>SUM(E102:E111)</f>
        <v>454</v>
      </c>
      <c r="F101" s="56"/>
      <c r="G101" s="56"/>
      <c r="H101" s="56"/>
      <c r="I101" s="56"/>
      <c r="J101" s="56"/>
      <c r="K101" s="58"/>
      <c r="L101" s="20"/>
      <c r="M101" s="20"/>
      <c r="N101" s="20"/>
      <c r="O101" s="20"/>
      <c r="P101" s="20"/>
      <c r="Q101" s="20"/>
    </row>
    <row r="102" spans="1:17" ht="15" customHeight="1">
      <c r="A102" s="4" t="s">
        <v>117</v>
      </c>
      <c r="B102" s="56">
        <f t="shared" si="4"/>
        <v>22</v>
      </c>
      <c r="C102" s="56">
        <f t="shared" si="7"/>
        <v>22</v>
      </c>
      <c r="D102" s="56">
        <f t="shared" si="6"/>
        <v>22</v>
      </c>
      <c r="E102" s="56">
        <v>22</v>
      </c>
      <c r="F102" s="56"/>
      <c r="G102" s="56"/>
      <c r="H102" s="56"/>
      <c r="I102" s="56"/>
      <c r="J102" s="56"/>
      <c r="K102" s="58"/>
      <c r="L102" s="20"/>
      <c r="M102" s="20"/>
      <c r="N102" s="20"/>
      <c r="O102" s="20"/>
      <c r="P102" s="20"/>
      <c r="Q102" s="20"/>
    </row>
    <row r="103" spans="1:17" ht="15" customHeight="1">
      <c r="A103" s="4" t="s">
        <v>118</v>
      </c>
      <c r="B103" s="56">
        <f t="shared" si="4"/>
        <v>44</v>
      </c>
      <c r="C103" s="56">
        <f t="shared" si="7"/>
        <v>44</v>
      </c>
      <c r="D103" s="56">
        <f t="shared" si="6"/>
        <v>44</v>
      </c>
      <c r="E103" s="56">
        <v>44</v>
      </c>
      <c r="F103" s="56"/>
      <c r="G103" s="56"/>
      <c r="H103" s="56"/>
      <c r="I103" s="56"/>
      <c r="J103" s="56"/>
      <c r="K103" s="58"/>
      <c r="L103" s="20"/>
      <c r="M103" s="20"/>
      <c r="N103" s="20"/>
      <c r="O103" s="20"/>
      <c r="P103" s="20"/>
      <c r="Q103" s="20"/>
    </row>
    <row r="104" spans="1:17" ht="15" customHeight="1">
      <c r="A104" s="4" t="s">
        <v>119</v>
      </c>
      <c r="B104" s="56">
        <f t="shared" si="4"/>
        <v>10</v>
      </c>
      <c r="C104" s="56">
        <f t="shared" si="7"/>
        <v>10</v>
      </c>
      <c r="D104" s="56">
        <f t="shared" si="6"/>
        <v>10</v>
      </c>
      <c r="E104" s="56">
        <v>10</v>
      </c>
      <c r="F104" s="56"/>
      <c r="G104" s="56"/>
      <c r="H104" s="56"/>
      <c r="I104" s="56"/>
      <c r="J104" s="56"/>
      <c r="K104" s="58"/>
      <c r="L104" s="20"/>
      <c r="M104" s="20"/>
      <c r="N104" s="20"/>
      <c r="O104" s="20"/>
      <c r="P104" s="20"/>
      <c r="Q104" s="20"/>
    </row>
    <row r="105" spans="1:17" ht="15" customHeight="1">
      <c r="A105" s="4" t="s">
        <v>144</v>
      </c>
      <c r="B105" s="56">
        <f t="shared" si="4"/>
        <v>103</v>
      </c>
      <c r="C105" s="56">
        <f t="shared" si="7"/>
        <v>103</v>
      </c>
      <c r="D105" s="56">
        <f t="shared" si="6"/>
        <v>103</v>
      </c>
      <c r="E105" s="56">
        <v>103</v>
      </c>
      <c r="F105" s="56"/>
      <c r="G105" s="56"/>
      <c r="H105" s="56"/>
      <c r="I105" s="56"/>
      <c r="J105" s="56"/>
      <c r="K105" s="58"/>
      <c r="L105" s="20"/>
      <c r="M105" s="20"/>
      <c r="N105" s="20"/>
      <c r="O105" s="20"/>
      <c r="P105" s="20"/>
      <c r="Q105" s="20"/>
    </row>
    <row r="106" spans="1:17" ht="15" customHeight="1">
      <c r="A106" s="57" t="s">
        <v>120</v>
      </c>
      <c r="B106" s="56">
        <f t="shared" si="4"/>
        <v>23</v>
      </c>
      <c r="C106" s="56">
        <f t="shared" si="7"/>
        <v>23</v>
      </c>
      <c r="D106" s="56">
        <f t="shared" si="6"/>
        <v>23</v>
      </c>
      <c r="E106" s="56">
        <v>23</v>
      </c>
      <c r="F106" s="56"/>
      <c r="G106" s="56"/>
      <c r="H106" s="56"/>
      <c r="I106" s="56"/>
      <c r="J106" s="56"/>
      <c r="K106" s="58"/>
      <c r="L106" s="20"/>
      <c r="M106" s="20"/>
      <c r="N106" s="20"/>
      <c r="O106" s="20"/>
      <c r="P106" s="20"/>
      <c r="Q106" s="20"/>
    </row>
    <row r="107" spans="1:17" ht="15" customHeight="1">
      <c r="A107" s="4" t="s">
        <v>121</v>
      </c>
      <c r="B107" s="56">
        <f t="shared" si="4"/>
        <v>9</v>
      </c>
      <c r="C107" s="56">
        <f t="shared" si="7"/>
        <v>9</v>
      </c>
      <c r="D107" s="56">
        <f t="shared" si="6"/>
        <v>9</v>
      </c>
      <c r="E107" s="56">
        <v>9</v>
      </c>
      <c r="F107" s="56"/>
      <c r="G107" s="56"/>
      <c r="H107" s="56"/>
      <c r="I107" s="56"/>
      <c r="J107" s="56"/>
      <c r="K107" s="58"/>
      <c r="L107" s="20"/>
      <c r="M107" s="20"/>
      <c r="N107" s="20"/>
      <c r="O107" s="20"/>
      <c r="P107" s="20"/>
      <c r="Q107" s="20"/>
    </row>
    <row r="108" spans="1:17" ht="15" customHeight="1">
      <c r="A108" s="4" t="s">
        <v>122</v>
      </c>
      <c r="B108" s="56">
        <f t="shared" si="4"/>
        <v>3</v>
      </c>
      <c r="C108" s="56">
        <f t="shared" si="7"/>
        <v>3</v>
      </c>
      <c r="D108" s="56">
        <f t="shared" si="6"/>
        <v>3</v>
      </c>
      <c r="E108" s="56">
        <v>3</v>
      </c>
      <c r="F108" s="56"/>
      <c r="G108" s="56"/>
      <c r="H108" s="56"/>
      <c r="I108" s="56"/>
      <c r="J108" s="56"/>
      <c r="K108" s="58"/>
      <c r="L108" s="20"/>
      <c r="M108" s="20"/>
      <c r="N108" s="20"/>
      <c r="O108" s="20"/>
      <c r="P108" s="20"/>
      <c r="Q108" s="20"/>
    </row>
    <row r="109" spans="1:17" ht="15" customHeight="1">
      <c r="A109" s="4" t="s">
        <v>124</v>
      </c>
      <c r="B109" s="56">
        <f t="shared" si="4"/>
        <v>1</v>
      </c>
      <c r="C109" s="56">
        <f t="shared" si="7"/>
        <v>1</v>
      </c>
      <c r="D109" s="56">
        <f t="shared" si="6"/>
        <v>1</v>
      </c>
      <c r="E109" s="56">
        <v>1</v>
      </c>
      <c r="F109" s="56"/>
      <c r="G109" s="56"/>
      <c r="H109" s="56"/>
      <c r="I109" s="56"/>
      <c r="J109" s="56"/>
      <c r="K109" s="58"/>
      <c r="L109" s="20"/>
      <c r="M109" s="20"/>
      <c r="N109" s="20"/>
      <c r="O109" s="20"/>
      <c r="P109" s="20"/>
      <c r="Q109" s="20"/>
    </row>
    <row r="110" spans="1:17" ht="15" customHeight="1">
      <c r="A110" s="4" t="s">
        <v>64</v>
      </c>
      <c r="B110" s="56">
        <f t="shared" si="4"/>
        <v>50</v>
      </c>
      <c r="C110" s="56">
        <f t="shared" si="7"/>
        <v>50</v>
      </c>
      <c r="D110" s="56">
        <f t="shared" si="6"/>
        <v>50</v>
      </c>
      <c r="E110" s="56">
        <v>50</v>
      </c>
      <c r="F110" s="56"/>
      <c r="G110" s="56"/>
      <c r="H110" s="56"/>
      <c r="I110" s="56"/>
      <c r="J110" s="56"/>
      <c r="K110" s="58"/>
      <c r="L110" s="20"/>
      <c r="M110" s="20"/>
      <c r="N110" s="20"/>
      <c r="O110" s="20"/>
      <c r="P110" s="20"/>
      <c r="Q110" s="20"/>
    </row>
    <row r="111" spans="1:17" ht="15" customHeight="1">
      <c r="A111" s="4" t="s">
        <v>125</v>
      </c>
      <c r="B111" s="56">
        <f t="shared" si="4"/>
        <v>189</v>
      </c>
      <c r="C111" s="56">
        <f t="shared" si="7"/>
        <v>189</v>
      </c>
      <c r="D111" s="56">
        <f t="shared" si="6"/>
        <v>189</v>
      </c>
      <c r="E111" s="56">
        <v>189</v>
      </c>
      <c r="F111" s="56"/>
      <c r="G111" s="56"/>
      <c r="H111" s="56"/>
      <c r="I111" s="56"/>
      <c r="J111" s="56"/>
      <c r="K111" s="58"/>
      <c r="L111" s="20"/>
      <c r="M111" s="20"/>
      <c r="N111" s="20"/>
      <c r="O111" s="20"/>
      <c r="P111" s="20"/>
      <c r="Q111" s="20"/>
    </row>
    <row r="112" spans="1:17" ht="15" customHeight="1">
      <c r="A112" s="4" t="s">
        <v>126</v>
      </c>
      <c r="B112" s="56">
        <f t="shared" si="4"/>
        <v>50</v>
      </c>
      <c r="C112" s="56">
        <f t="shared" si="7"/>
        <v>50</v>
      </c>
      <c r="D112" s="56">
        <f t="shared" si="6"/>
        <v>50</v>
      </c>
      <c r="E112" s="56">
        <f>SUM(E113:E117)</f>
        <v>50</v>
      </c>
      <c r="F112" s="56"/>
      <c r="G112" s="56"/>
      <c r="H112" s="56"/>
      <c r="I112" s="56"/>
      <c r="J112" s="56"/>
      <c r="K112" s="58"/>
      <c r="L112" s="20"/>
      <c r="M112" s="20"/>
      <c r="N112" s="20"/>
      <c r="O112" s="20"/>
      <c r="P112" s="20"/>
      <c r="Q112" s="20"/>
    </row>
    <row r="113" spans="1:17" ht="15" customHeight="1">
      <c r="A113" s="4" t="s">
        <v>127</v>
      </c>
      <c r="B113" s="56">
        <f t="shared" si="4"/>
        <v>19</v>
      </c>
      <c r="C113" s="56">
        <f t="shared" si="7"/>
        <v>19</v>
      </c>
      <c r="D113" s="56">
        <f t="shared" si="6"/>
        <v>19</v>
      </c>
      <c r="E113" s="56">
        <v>19</v>
      </c>
      <c r="F113" s="56"/>
      <c r="G113" s="56"/>
      <c r="H113" s="56"/>
      <c r="I113" s="56"/>
      <c r="J113" s="56"/>
      <c r="K113" s="58"/>
      <c r="L113" s="20"/>
      <c r="M113" s="20"/>
      <c r="N113" s="20"/>
      <c r="O113" s="20"/>
      <c r="P113" s="20"/>
      <c r="Q113" s="20"/>
    </row>
    <row r="114" spans="1:17" ht="15" customHeight="1">
      <c r="A114" s="4" t="s">
        <v>132</v>
      </c>
      <c r="B114" s="56">
        <f t="shared" si="4"/>
        <v>1</v>
      </c>
      <c r="C114" s="56">
        <f t="shared" si="7"/>
        <v>1</v>
      </c>
      <c r="D114" s="56">
        <f t="shared" si="6"/>
        <v>1</v>
      </c>
      <c r="E114" s="56">
        <v>1</v>
      </c>
      <c r="F114" s="56"/>
      <c r="G114" s="56"/>
      <c r="H114" s="56"/>
      <c r="I114" s="56"/>
      <c r="J114" s="56"/>
      <c r="K114" s="58"/>
      <c r="L114" s="20"/>
      <c r="M114" s="20"/>
      <c r="N114" s="20"/>
      <c r="O114" s="20"/>
      <c r="P114" s="20"/>
      <c r="Q114" s="20"/>
    </row>
    <row r="115" spans="1:17" ht="15" customHeight="1">
      <c r="A115" s="4" t="s">
        <v>133</v>
      </c>
      <c r="B115" s="56">
        <f t="shared" si="4"/>
        <v>10</v>
      </c>
      <c r="C115" s="56">
        <f t="shared" si="7"/>
        <v>10</v>
      </c>
      <c r="D115" s="56">
        <f t="shared" si="6"/>
        <v>10</v>
      </c>
      <c r="E115" s="56">
        <v>10</v>
      </c>
      <c r="F115" s="56"/>
      <c r="G115" s="56"/>
      <c r="H115" s="56"/>
      <c r="I115" s="56"/>
      <c r="J115" s="56"/>
      <c r="K115" s="58"/>
      <c r="L115" s="20"/>
      <c r="M115" s="20"/>
      <c r="N115" s="20"/>
      <c r="O115" s="20"/>
      <c r="P115" s="20"/>
      <c r="Q115" s="20"/>
    </row>
    <row r="116" spans="1:17" ht="15" customHeight="1">
      <c r="A116" s="4" t="s">
        <v>137</v>
      </c>
      <c r="B116" s="56">
        <f t="shared" si="4"/>
        <v>10</v>
      </c>
      <c r="C116" s="56">
        <f t="shared" si="7"/>
        <v>10</v>
      </c>
      <c r="D116" s="56">
        <f t="shared" si="6"/>
        <v>10</v>
      </c>
      <c r="E116" s="56">
        <v>10</v>
      </c>
      <c r="F116" s="56"/>
      <c r="G116" s="56"/>
      <c r="H116" s="56"/>
      <c r="I116" s="56"/>
      <c r="J116" s="56"/>
      <c r="K116" s="58"/>
      <c r="L116" s="20"/>
      <c r="M116" s="20"/>
      <c r="N116" s="20"/>
      <c r="O116" s="20"/>
      <c r="P116" s="20"/>
      <c r="Q116" s="20"/>
    </row>
    <row r="117" spans="1:17" ht="15" customHeight="1">
      <c r="A117" s="4" t="s">
        <v>140</v>
      </c>
      <c r="B117" s="56">
        <f t="shared" si="4"/>
        <v>10</v>
      </c>
      <c r="C117" s="56">
        <f t="shared" si="7"/>
        <v>10</v>
      </c>
      <c r="D117" s="56">
        <f aca="true" t="shared" si="8" ref="D117:D128">E117</f>
        <v>10</v>
      </c>
      <c r="E117" s="56">
        <v>10</v>
      </c>
      <c r="F117" s="56"/>
      <c r="G117" s="56"/>
      <c r="H117" s="56"/>
      <c r="I117" s="56"/>
      <c r="J117" s="56"/>
      <c r="K117" s="58"/>
      <c r="L117" s="20"/>
      <c r="M117" s="20"/>
      <c r="N117" s="20"/>
      <c r="O117" s="20"/>
      <c r="P117" s="20"/>
      <c r="Q117" s="20"/>
    </row>
    <row r="118" spans="1:17" ht="15" customHeight="1">
      <c r="A118" s="6" t="s">
        <v>100</v>
      </c>
      <c r="B118" s="56">
        <f t="shared" si="4"/>
        <v>842</v>
      </c>
      <c r="C118" s="56">
        <f t="shared" si="7"/>
        <v>842</v>
      </c>
      <c r="D118" s="56">
        <f t="shared" si="8"/>
        <v>842</v>
      </c>
      <c r="E118" s="56">
        <f>E119+E130</f>
        <v>842</v>
      </c>
      <c r="F118" s="56"/>
      <c r="G118" s="56"/>
      <c r="H118" s="56"/>
      <c r="I118" s="56"/>
      <c r="J118" s="56"/>
      <c r="K118" s="58"/>
      <c r="L118" s="20"/>
      <c r="M118" s="20"/>
      <c r="N118" s="20"/>
      <c r="O118" s="20"/>
      <c r="P118" s="20"/>
      <c r="Q118" s="20"/>
    </row>
    <row r="119" spans="1:17" ht="15" customHeight="1">
      <c r="A119" s="4" t="s">
        <v>116</v>
      </c>
      <c r="B119" s="56">
        <f t="shared" si="4"/>
        <v>827</v>
      </c>
      <c r="C119" s="56">
        <f t="shared" si="7"/>
        <v>827</v>
      </c>
      <c r="D119" s="56">
        <f t="shared" si="8"/>
        <v>827</v>
      </c>
      <c r="E119" s="56">
        <f>SUM(E120:E129)</f>
        <v>827</v>
      </c>
      <c r="F119" s="56"/>
      <c r="G119" s="56"/>
      <c r="H119" s="56"/>
      <c r="I119" s="56"/>
      <c r="J119" s="56"/>
      <c r="K119" s="58"/>
      <c r="L119" s="20"/>
      <c r="M119" s="20"/>
      <c r="N119" s="20"/>
      <c r="O119" s="20"/>
      <c r="P119" s="20"/>
      <c r="Q119" s="20"/>
    </row>
    <row r="120" spans="1:17" ht="15" customHeight="1">
      <c r="A120" s="4" t="s">
        <v>117</v>
      </c>
      <c r="B120" s="56">
        <f t="shared" si="4"/>
        <v>62</v>
      </c>
      <c r="C120" s="56">
        <f t="shared" si="7"/>
        <v>62</v>
      </c>
      <c r="D120" s="56">
        <f t="shared" si="8"/>
        <v>62</v>
      </c>
      <c r="E120" s="56">
        <v>62</v>
      </c>
      <c r="F120" s="56"/>
      <c r="G120" s="56"/>
      <c r="H120" s="56"/>
      <c r="I120" s="56"/>
      <c r="J120" s="56"/>
      <c r="K120" s="58"/>
      <c r="L120" s="20"/>
      <c r="M120" s="20"/>
      <c r="N120" s="20"/>
      <c r="O120" s="20"/>
      <c r="P120" s="20"/>
      <c r="Q120" s="20"/>
    </row>
    <row r="121" spans="1:17" ht="15" customHeight="1">
      <c r="A121" s="4" t="s">
        <v>118</v>
      </c>
      <c r="B121" s="56">
        <f t="shared" si="4"/>
        <v>60</v>
      </c>
      <c r="C121" s="56">
        <f t="shared" si="7"/>
        <v>60</v>
      </c>
      <c r="D121" s="56">
        <f t="shared" si="8"/>
        <v>60</v>
      </c>
      <c r="E121" s="56">
        <v>60</v>
      </c>
      <c r="F121" s="56"/>
      <c r="G121" s="56"/>
      <c r="H121" s="56"/>
      <c r="I121" s="56"/>
      <c r="J121" s="56"/>
      <c r="K121" s="58"/>
      <c r="L121" s="20"/>
      <c r="M121" s="20"/>
      <c r="N121" s="20"/>
      <c r="O121" s="20"/>
      <c r="P121" s="20"/>
      <c r="Q121" s="20"/>
    </row>
    <row r="122" spans="1:17" ht="15" customHeight="1">
      <c r="A122" s="4" t="s">
        <v>119</v>
      </c>
      <c r="B122" s="56">
        <f t="shared" si="4"/>
        <v>12</v>
      </c>
      <c r="C122" s="56">
        <f t="shared" si="7"/>
        <v>12</v>
      </c>
      <c r="D122" s="56">
        <f t="shared" si="8"/>
        <v>12</v>
      </c>
      <c r="E122" s="56">
        <v>12</v>
      </c>
      <c r="F122" s="56"/>
      <c r="G122" s="56"/>
      <c r="H122" s="56"/>
      <c r="I122" s="56"/>
      <c r="J122" s="56"/>
      <c r="K122" s="58"/>
      <c r="L122" s="20"/>
      <c r="M122" s="20"/>
      <c r="N122" s="20"/>
      <c r="O122" s="20"/>
      <c r="P122" s="20"/>
      <c r="Q122" s="20"/>
    </row>
    <row r="123" spans="1:17" ht="15" customHeight="1">
      <c r="A123" s="4" t="s">
        <v>144</v>
      </c>
      <c r="B123" s="56">
        <f t="shared" si="4"/>
        <v>100</v>
      </c>
      <c r="C123" s="56">
        <f t="shared" si="7"/>
        <v>100</v>
      </c>
      <c r="D123" s="56">
        <f t="shared" si="8"/>
        <v>100</v>
      </c>
      <c r="E123" s="56">
        <v>100</v>
      </c>
      <c r="F123" s="56"/>
      <c r="G123" s="56"/>
      <c r="H123" s="56"/>
      <c r="I123" s="56"/>
      <c r="J123" s="56"/>
      <c r="K123" s="58"/>
      <c r="L123" s="20"/>
      <c r="M123" s="20"/>
      <c r="N123" s="20"/>
      <c r="O123" s="20"/>
      <c r="P123" s="20"/>
      <c r="Q123" s="20"/>
    </row>
    <row r="124" spans="1:17" ht="15" customHeight="1">
      <c r="A124" s="57" t="s">
        <v>120</v>
      </c>
      <c r="B124" s="56">
        <f t="shared" si="4"/>
        <v>32</v>
      </c>
      <c r="C124" s="56">
        <f t="shared" si="7"/>
        <v>32</v>
      </c>
      <c r="D124" s="56">
        <f t="shared" si="8"/>
        <v>32</v>
      </c>
      <c r="E124" s="56">
        <v>32</v>
      </c>
      <c r="F124" s="56"/>
      <c r="G124" s="56"/>
      <c r="H124" s="56"/>
      <c r="I124" s="56"/>
      <c r="J124" s="56"/>
      <c r="K124" s="58"/>
      <c r="L124" s="20"/>
      <c r="M124" s="20"/>
      <c r="N124" s="20"/>
      <c r="O124" s="20"/>
      <c r="P124" s="20"/>
      <c r="Q124" s="20"/>
    </row>
    <row r="125" spans="1:17" ht="15" customHeight="1">
      <c r="A125" s="4" t="s">
        <v>121</v>
      </c>
      <c r="B125" s="56">
        <f t="shared" si="4"/>
        <v>12</v>
      </c>
      <c r="C125" s="56">
        <f t="shared" si="7"/>
        <v>12</v>
      </c>
      <c r="D125" s="56">
        <f t="shared" si="8"/>
        <v>12</v>
      </c>
      <c r="E125" s="56">
        <v>12</v>
      </c>
      <c r="F125" s="56"/>
      <c r="G125" s="56"/>
      <c r="H125" s="56"/>
      <c r="I125" s="56"/>
      <c r="J125" s="56"/>
      <c r="K125" s="58"/>
      <c r="L125" s="20"/>
      <c r="M125" s="20"/>
      <c r="N125" s="20"/>
      <c r="O125" s="20"/>
      <c r="P125" s="20"/>
      <c r="Q125" s="20"/>
    </row>
    <row r="126" spans="1:17" ht="15" customHeight="1">
      <c r="A126" s="4" t="s">
        <v>122</v>
      </c>
      <c r="B126" s="56">
        <f t="shared" si="4"/>
        <v>4</v>
      </c>
      <c r="C126" s="56">
        <f t="shared" si="7"/>
        <v>4</v>
      </c>
      <c r="D126" s="56">
        <f t="shared" si="8"/>
        <v>4</v>
      </c>
      <c r="E126" s="56">
        <v>4</v>
      </c>
      <c r="F126" s="56"/>
      <c r="G126" s="56"/>
      <c r="H126" s="56"/>
      <c r="I126" s="56"/>
      <c r="J126" s="56"/>
      <c r="K126" s="58"/>
      <c r="L126" s="20"/>
      <c r="M126" s="20"/>
      <c r="N126" s="20"/>
      <c r="O126" s="20"/>
      <c r="P126" s="20"/>
      <c r="Q126" s="20"/>
    </row>
    <row r="127" spans="1:17" ht="15" customHeight="1">
      <c r="A127" s="4" t="s">
        <v>124</v>
      </c>
      <c r="B127" s="56">
        <f t="shared" si="4"/>
        <v>2</v>
      </c>
      <c r="C127" s="56">
        <f t="shared" si="7"/>
        <v>2</v>
      </c>
      <c r="D127" s="56">
        <f t="shared" si="8"/>
        <v>2</v>
      </c>
      <c r="E127" s="56">
        <v>2</v>
      </c>
      <c r="F127" s="56"/>
      <c r="G127" s="56"/>
      <c r="H127" s="56"/>
      <c r="I127" s="56"/>
      <c r="J127" s="56"/>
      <c r="K127" s="58"/>
      <c r="L127" s="20"/>
      <c r="M127" s="20"/>
      <c r="N127" s="20"/>
      <c r="O127" s="20"/>
      <c r="P127" s="20"/>
      <c r="Q127" s="20"/>
    </row>
    <row r="128" spans="1:17" ht="15" customHeight="1">
      <c r="A128" s="4" t="s">
        <v>64</v>
      </c>
      <c r="B128" s="56">
        <f t="shared" si="4"/>
        <v>65</v>
      </c>
      <c r="C128" s="56">
        <f t="shared" si="7"/>
        <v>65</v>
      </c>
      <c r="D128" s="56">
        <f t="shared" si="8"/>
        <v>65</v>
      </c>
      <c r="E128" s="56">
        <v>65</v>
      </c>
      <c r="F128" s="56"/>
      <c r="G128" s="56"/>
      <c r="H128" s="56"/>
      <c r="I128" s="56"/>
      <c r="J128" s="56"/>
      <c r="K128" s="58"/>
      <c r="L128" s="20"/>
      <c r="M128" s="20"/>
      <c r="N128" s="20"/>
      <c r="O128" s="20"/>
      <c r="P128" s="20"/>
      <c r="Q128" s="20"/>
    </row>
    <row r="129" spans="1:17" ht="15" customHeight="1">
      <c r="A129" s="4" t="s">
        <v>125</v>
      </c>
      <c r="B129" s="56">
        <f t="shared" si="4"/>
        <v>478</v>
      </c>
      <c r="C129" s="56">
        <f t="shared" si="7"/>
        <v>478</v>
      </c>
      <c r="D129" s="56">
        <f aca="true" t="shared" si="9" ref="D129:D153">E129</f>
        <v>478</v>
      </c>
      <c r="E129" s="56">
        <v>478</v>
      </c>
      <c r="F129" s="56"/>
      <c r="G129" s="56"/>
      <c r="H129" s="56"/>
      <c r="I129" s="56"/>
      <c r="J129" s="56"/>
      <c r="K129" s="58"/>
      <c r="L129" s="20"/>
      <c r="M129" s="20"/>
      <c r="N129" s="20"/>
      <c r="O129" s="20"/>
      <c r="P129" s="20"/>
      <c r="Q129" s="20"/>
    </row>
    <row r="130" spans="1:17" ht="15" customHeight="1">
      <c r="A130" s="4" t="s">
        <v>126</v>
      </c>
      <c r="B130" s="56">
        <f t="shared" si="4"/>
        <v>15</v>
      </c>
      <c r="C130" s="56">
        <f t="shared" si="7"/>
        <v>15</v>
      </c>
      <c r="D130" s="56">
        <f t="shared" si="9"/>
        <v>15</v>
      </c>
      <c r="E130" s="56">
        <f>SUM(E131:E134)</f>
        <v>15</v>
      </c>
      <c r="F130" s="56"/>
      <c r="G130" s="56"/>
      <c r="H130" s="56"/>
      <c r="I130" s="56"/>
      <c r="J130" s="56"/>
      <c r="K130" s="58"/>
      <c r="L130" s="20"/>
      <c r="M130" s="20"/>
      <c r="N130" s="20"/>
      <c r="O130" s="20"/>
      <c r="P130" s="20"/>
      <c r="Q130" s="20"/>
    </row>
    <row r="131" spans="1:17" ht="15" customHeight="1">
      <c r="A131" s="4" t="s">
        <v>127</v>
      </c>
      <c r="B131" s="56">
        <f aca="true" t="shared" si="10" ref="B131:B153">C131</f>
        <v>2</v>
      </c>
      <c r="C131" s="56">
        <f t="shared" si="7"/>
        <v>2</v>
      </c>
      <c r="D131" s="56">
        <f t="shared" si="9"/>
        <v>2</v>
      </c>
      <c r="E131" s="56">
        <v>2</v>
      </c>
      <c r="F131" s="56"/>
      <c r="G131" s="56"/>
      <c r="H131" s="56"/>
      <c r="I131" s="56"/>
      <c r="J131" s="56"/>
      <c r="K131" s="58"/>
      <c r="L131" s="20"/>
      <c r="M131" s="20"/>
      <c r="N131" s="20"/>
      <c r="O131" s="20"/>
      <c r="P131" s="20"/>
      <c r="Q131" s="20"/>
    </row>
    <row r="132" spans="1:17" ht="15" customHeight="1">
      <c r="A132" s="4" t="s">
        <v>133</v>
      </c>
      <c r="B132" s="56">
        <f t="shared" si="10"/>
        <v>3</v>
      </c>
      <c r="C132" s="56">
        <f t="shared" si="7"/>
        <v>3</v>
      </c>
      <c r="D132" s="56">
        <f t="shared" si="9"/>
        <v>3</v>
      </c>
      <c r="E132" s="56">
        <v>3</v>
      </c>
      <c r="F132" s="56"/>
      <c r="G132" s="56"/>
      <c r="H132" s="56"/>
      <c r="I132" s="56"/>
      <c r="J132" s="56"/>
      <c r="K132" s="58"/>
      <c r="L132" s="20"/>
      <c r="M132" s="20"/>
      <c r="N132" s="20"/>
      <c r="O132" s="20"/>
      <c r="P132" s="20"/>
      <c r="Q132" s="20"/>
    </row>
    <row r="133" spans="1:17" ht="15" customHeight="1">
      <c r="A133" s="4" t="s">
        <v>137</v>
      </c>
      <c r="B133" s="56">
        <f t="shared" si="10"/>
        <v>5</v>
      </c>
      <c r="C133" s="56">
        <f t="shared" si="7"/>
        <v>5</v>
      </c>
      <c r="D133" s="56">
        <f t="shared" si="9"/>
        <v>5</v>
      </c>
      <c r="E133" s="56">
        <v>5</v>
      </c>
      <c r="F133" s="56"/>
      <c r="G133" s="56"/>
      <c r="H133" s="56"/>
      <c r="I133" s="56"/>
      <c r="J133" s="56"/>
      <c r="K133" s="58"/>
      <c r="L133" s="20"/>
      <c r="M133" s="20"/>
      <c r="N133" s="20"/>
      <c r="O133" s="20"/>
      <c r="P133" s="20"/>
      <c r="Q133" s="20"/>
    </row>
    <row r="134" spans="1:17" ht="15" customHeight="1">
      <c r="A134" s="4" t="s">
        <v>140</v>
      </c>
      <c r="B134" s="56">
        <f t="shared" si="10"/>
        <v>5</v>
      </c>
      <c r="C134" s="56">
        <f t="shared" si="7"/>
        <v>5</v>
      </c>
      <c r="D134" s="56">
        <f t="shared" si="9"/>
        <v>5</v>
      </c>
      <c r="E134" s="56">
        <v>5</v>
      </c>
      <c r="F134" s="56"/>
      <c r="G134" s="56"/>
      <c r="H134" s="56"/>
      <c r="I134" s="56"/>
      <c r="J134" s="56"/>
      <c r="K134" s="58"/>
      <c r="L134" s="20"/>
      <c r="M134" s="20"/>
      <c r="N134" s="20"/>
      <c r="O134" s="20"/>
      <c r="P134" s="20"/>
      <c r="Q134" s="20"/>
    </row>
    <row r="135" spans="1:17" ht="15" customHeight="1">
      <c r="A135" s="6" t="s">
        <v>101</v>
      </c>
      <c r="B135" s="56">
        <f t="shared" si="10"/>
        <v>219</v>
      </c>
      <c r="C135" s="56">
        <f t="shared" si="7"/>
        <v>219</v>
      </c>
      <c r="D135" s="56">
        <f t="shared" si="9"/>
        <v>219</v>
      </c>
      <c r="E135" s="56">
        <f>E136+E147+E152</f>
        <v>219</v>
      </c>
      <c r="F135" s="56"/>
      <c r="G135" s="56"/>
      <c r="H135" s="56"/>
      <c r="I135" s="56"/>
      <c r="J135" s="56"/>
      <c r="K135" s="58"/>
      <c r="L135" s="20"/>
      <c r="M135" s="20"/>
      <c r="N135" s="20"/>
      <c r="O135" s="20"/>
      <c r="P135" s="20"/>
      <c r="Q135" s="20"/>
    </row>
    <row r="136" spans="1:17" ht="15" customHeight="1">
      <c r="A136" s="4" t="s">
        <v>116</v>
      </c>
      <c r="B136" s="56">
        <f t="shared" si="10"/>
        <v>193</v>
      </c>
      <c r="C136" s="56">
        <f t="shared" si="7"/>
        <v>193</v>
      </c>
      <c r="D136" s="56">
        <f t="shared" si="9"/>
        <v>193</v>
      </c>
      <c r="E136" s="56">
        <f>SUM(E137:E146)</f>
        <v>193</v>
      </c>
      <c r="F136" s="56"/>
      <c r="G136" s="56"/>
      <c r="H136" s="56"/>
      <c r="I136" s="56"/>
      <c r="J136" s="56"/>
      <c r="K136" s="58"/>
      <c r="L136" s="20"/>
      <c r="M136" s="20"/>
      <c r="N136" s="20"/>
      <c r="O136" s="20"/>
      <c r="P136" s="20"/>
      <c r="Q136" s="20"/>
    </row>
    <row r="137" spans="1:17" ht="15" customHeight="1">
      <c r="A137" s="4" t="s">
        <v>117</v>
      </c>
      <c r="B137" s="56">
        <f t="shared" si="10"/>
        <v>17</v>
      </c>
      <c r="C137" s="56">
        <f t="shared" si="7"/>
        <v>17</v>
      </c>
      <c r="D137" s="56">
        <f t="shared" si="9"/>
        <v>17</v>
      </c>
      <c r="E137" s="56">
        <v>17</v>
      </c>
      <c r="F137" s="56"/>
      <c r="G137" s="56"/>
      <c r="H137" s="56"/>
      <c r="I137" s="56"/>
      <c r="J137" s="56"/>
      <c r="K137" s="58"/>
      <c r="L137" s="20"/>
      <c r="M137" s="20"/>
      <c r="N137" s="20"/>
      <c r="O137" s="20"/>
      <c r="P137" s="20"/>
      <c r="Q137" s="20"/>
    </row>
    <row r="138" spans="1:17" ht="15" customHeight="1">
      <c r="A138" s="4" t="s">
        <v>118</v>
      </c>
      <c r="B138" s="56">
        <f t="shared" si="10"/>
        <v>15</v>
      </c>
      <c r="C138" s="56">
        <f t="shared" si="7"/>
        <v>15</v>
      </c>
      <c r="D138" s="56">
        <f t="shared" si="9"/>
        <v>15</v>
      </c>
      <c r="E138" s="56">
        <v>15</v>
      </c>
      <c r="F138" s="56"/>
      <c r="G138" s="56"/>
      <c r="H138" s="56"/>
      <c r="I138" s="56"/>
      <c r="J138" s="56"/>
      <c r="K138" s="58"/>
      <c r="L138" s="20"/>
      <c r="M138" s="20"/>
      <c r="N138" s="20"/>
      <c r="O138" s="20"/>
      <c r="P138" s="20"/>
      <c r="Q138" s="20"/>
    </row>
    <row r="139" spans="1:17" ht="15" customHeight="1">
      <c r="A139" s="4" t="s">
        <v>119</v>
      </c>
      <c r="B139" s="56">
        <f t="shared" si="10"/>
        <v>4</v>
      </c>
      <c r="C139" s="56">
        <f t="shared" si="7"/>
        <v>4</v>
      </c>
      <c r="D139" s="56">
        <f t="shared" si="9"/>
        <v>4</v>
      </c>
      <c r="E139" s="56">
        <v>4</v>
      </c>
      <c r="F139" s="56"/>
      <c r="G139" s="56"/>
      <c r="H139" s="56"/>
      <c r="I139" s="56"/>
      <c r="J139" s="56"/>
      <c r="K139" s="58"/>
      <c r="L139" s="20"/>
      <c r="M139" s="20"/>
      <c r="N139" s="20"/>
      <c r="O139" s="20"/>
      <c r="P139" s="20"/>
      <c r="Q139" s="20"/>
    </row>
    <row r="140" spans="1:17" ht="15" customHeight="1">
      <c r="A140" s="4" t="s">
        <v>144</v>
      </c>
      <c r="B140" s="56">
        <f t="shared" si="10"/>
        <v>53</v>
      </c>
      <c r="C140" s="56">
        <f t="shared" si="7"/>
        <v>53</v>
      </c>
      <c r="D140" s="56">
        <f t="shared" si="9"/>
        <v>53</v>
      </c>
      <c r="E140" s="56">
        <v>53</v>
      </c>
      <c r="F140" s="56"/>
      <c r="G140" s="56"/>
      <c r="H140" s="56"/>
      <c r="I140" s="56"/>
      <c r="J140" s="56"/>
      <c r="K140" s="58"/>
      <c r="L140" s="20"/>
      <c r="M140" s="20"/>
      <c r="N140" s="20"/>
      <c r="O140" s="20"/>
      <c r="P140" s="20"/>
      <c r="Q140" s="20"/>
    </row>
    <row r="141" spans="1:17" ht="15" customHeight="1">
      <c r="A141" s="57" t="s">
        <v>120</v>
      </c>
      <c r="B141" s="56">
        <f t="shared" si="10"/>
        <v>12</v>
      </c>
      <c r="C141" s="56">
        <f t="shared" si="7"/>
        <v>12</v>
      </c>
      <c r="D141" s="56">
        <f t="shared" si="9"/>
        <v>12</v>
      </c>
      <c r="E141" s="56">
        <v>12</v>
      </c>
      <c r="F141" s="56"/>
      <c r="G141" s="56"/>
      <c r="H141" s="56"/>
      <c r="I141" s="56"/>
      <c r="J141" s="56"/>
      <c r="K141" s="58"/>
      <c r="L141" s="20"/>
      <c r="M141" s="20"/>
      <c r="N141" s="20"/>
      <c r="O141" s="20"/>
      <c r="P141" s="20"/>
      <c r="Q141" s="20"/>
    </row>
    <row r="142" spans="1:17" ht="15" customHeight="1">
      <c r="A142" s="4" t="s">
        <v>121</v>
      </c>
      <c r="B142" s="56">
        <f t="shared" si="10"/>
        <v>5</v>
      </c>
      <c r="C142" s="56">
        <f t="shared" si="7"/>
        <v>5</v>
      </c>
      <c r="D142" s="56">
        <f t="shared" si="9"/>
        <v>5</v>
      </c>
      <c r="E142" s="56">
        <v>5</v>
      </c>
      <c r="F142" s="56"/>
      <c r="G142" s="56"/>
      <c r="H142" s="56"/>
      <c r="I142" s="56"/>
      <c r="J142" s="56"/>
      <c r="K142" s="58"/>
      <c r="L142" s="20"/>
      <c r="M142" s="20"/>
      <c r="N142" s="20"/>
      <c r="O142" s="20"/>
      <c r="P142" s="20"/>
      <c r="Q142" s="20"/>
    </row>
    <row r="143" spans="1:17" ht="15" customHeight="1">
      <c r="A143" s="4" t="s">
        <v>122</v>
      </c>
      <c r="B143" s="56">
        <f t="shared" si="10"/>
        <v>1</v>
      </c>
      <c r="C143" s="56">
        <f t="shared" si="7"/>
        <v>1</v>
      </c>
      <c r="D143" s="56">
        <f t="shared" si="9"/>
        <v>1</v>
      </c>
      <c r="E143" s="56">
        <v>1</v>
      </c>
      <c r="F143" s="56"/>
      <c r="G143" s="56"/>
      <c r="H143" s="56"/>
      <c r="I143" s="56"/>
      <c r="J143" s="56"/>
      <c r="K143" s="58"/>
      <c r="L143" s="20"/>
      <c r="M143" s="20"/>
      <c r="N143" s="20"/>
      <c r="O143" s="20"/>
      <c r="P143" s="20"/>
      <c r="Q143" s="20"/>
    </row>
    <row r="144" spans="1:17" ht="15" customHeight="1">
      <c r="A144" s="4" t="s">
        <v>124</v>
      </c>
      <c r="B144" s="56">
        <f t="shared" si="10"/>
        <v>1</v>
      </c>
      <c r="C144" s="56">
        <f t="shared" si="7"/>
        <v>1</v>
      </c>
      <c r="D144" s="56">
        <f t="shared" si="9"/>
        <v>1</v>
      </c>
      <c r="E144" s="56">
        <v>1</v>
      </c>
      <c r="F144" s="56"/>
      <c r="G144" s="56"/>
      <c r="H144" s="56"/>
      <c r="I144" s="56"/>
      <c r="J144" s="56"/>
      <c r="K144" s="58"/>
      <c r="L144" s="20"/>
      <c r="M144" s="20"/>
      <c r="N144" s="20"/>
      <c r="O144" s="20"/>
      <c r="P144" s="20"/>
      <c r="Q144" s="20"/>
    </row>
    <row r="145" spans="1:17" ht="15" customHeight="1">
      <c r="A145" s="4" t="s">
        <v>64</v>
      </c>
      <c r="B145" s="56">
        <f t="shared" si="10"/>
        <v>25</v>
      </c>
      <c r="C145" s="56">
        <f t="shared" si="7"/>
        <v>25</v>
      </c>
      <c r="D145" s="56">
        <f t="shared" si="9"/>
        <v>25</v>
      </c>
      <c r="E145" s="56">
        <v>25</v>
      </c>
      <c r="F145" s="56"/>
      <c r="G145" s="56"/>
      <c r="H145" s="56"/>
      <c r="I145" s="56"/>
      <c r="J145" s="56"/>
      <c r="K145" s="58"/>
      <c r="L145" s="20"/>
      <c r="M145" s="20"/>
      <c r="N145" s="20"/>
      <c r="O145" s="20"/>
      <c r="P145" s="20"/>
      <c r="Q145" s="20"/>
    </row>
    <row r="146" spans="1:17" ht="15" customHeight="1">
      <c r="A146" s="4" t="s">
        <v>125</v>
      </c>
      <c r="B146" s="56">
        <f t="shared" si="10"/>
        <v>60</v>
      </c>
      <c r="C146" s="56">
        <f t="shared" si="7"/>
        <v>60</v>
      </c>
      <c r="D146" s="56">
        <f t="shared" si="9"/>
        <v>60</v>
      </c>
      <c r="E146" s="56">
        <v>60</v>
      </c>
      <c r="F146" s="56"/>
      <c r="G146" s="56"/>
      <c r="H146" s="56"/>
      <c r="I146" s="56"/>
      <c r="J146" s="56"/>
      <c r="K146" s="58"/>
      <c r="L146" s="20"/>
      <c r="M146" s="20"/>
      <c r="N146" s="20"/>
      <c r="O146" s="20"/>
      <c r="P146" s="20"/>
      <c r="Q146" s="20"/>
    </row>
    <row r="147" spans="1:17" ht="15" customHeight="1">
      <c r="A147" s="4" t="s">
        <v>126</v>
      </c>
      <c r="B147" s="56">
        <f t="shared" si="10"/>
        <v>10</v>
      </c>
      <c r="C147" s="56">
        <f aca="true" t="shared" si="11" ref="C147:C153">D147</f>
        <v>10</v>
      </c>
      <c r="D147" s="56">
        <f t="shared" si="9"/>
        <v>10</v>
      </c>
      <c r="E147" s="56">
        <f>SUM(E148:E151)</f>
        <v>10</v>
      </c>
      <c r="F147" s="56"/>
      <c r="G147" s="56"/>
      <c r="H147" s="56"/>
      <c r="I147" s="56"/>
      <c r="J147" s="56"/>
      <c r="K147" s="58"/>
      <c r="L147" s="20"/>
      <c r="M147" s="20"/>
      <c r="N147" s="20"/>
      <c r="O147" s="20"/>
      <c r="P147" s="20"/>
      <c r="Q147" s="20"/>
    </row>
    <row r="148" spans="1:17" ht="15" customHeight="1">
      <c r="A148" s="4" t="s">
        <v>127</v>
      </c>
      <c r="B148" s="56">
        <f t="shared" si="10"/>
        <v>2</v>
      </c>
      <c r="C148" s="56">
        <f t="shared" si="11"/>
        <v>2</v>
      </c>
      <c r="D148" s="56">
        <f t="shared" si="9"/>
        <v>2</v>
      </c>
      <c r="E148" s="56">
        <v>2</v>
      </c>
      <c r="F148" s="56"/>
      <c r="G148" s="56"/>
      <c r="H148" s="56"/>
      <c r="I148" s="56"/>
      <c r="J148" s="56"/>
      <c r="K148" s="58"/>
      <c r="L148" s="20"/>
      <c r="M148" s="20"/>
      <c r="N148" s="20"/>
      <c r="O148" s="20"/>
      <c r="P148" s="20"/>
      <c r="Q148" s="20"/>
    </row>
    <row r="149" spans="1:17" ht="15" customHeight="1">
      <c r="A149" s="4" t="s">
        <v>133</v>
      </c>
      <c r="B149" s="56">
        <f t="shared" si="10"/>
        <v>2</v>
      </c>
      <c r="C149" s="56">
        <f t="shared" si="11"/>
        <v>2</v>
      </c>
      <c r="D149" s="56">
        <f t="shared" si="9"/>
        <v>2</v>
      </c>
      <c r="E149" s="56">
        <v>2</v>
      </c>
      <c r="F149" s="56"/>
      <c r="G149" s="56"/>
      <c r="H149" s="56"/>
      <c r="I149" s="56"/>
      <c r="J149" s="56"/>
      <c r="K149" s="58"/>
      <c r="L149" s="20"/>
      <c r="M149" s="20"/>
      <c r="N149" s="20"/>
      <c r="O149" s="20"/>
      <c r="P149" s="20"/>
      <c r="Q149" s="20"/>
    </row>
    <row r="150" spans="1:17" ht="15" customHeight="1">
      <c r="A150" s="4" t="s">
        <v>135</v>
      </c>
      <c r="B150" s="56">
        <f t="shared" si="10"/>
        <v>3</v>
      </c>
      <c r="C150" s="56">
        <f t="shared" si="11"/>
        <v>3</v>
      </c>
      <c r="D150" s="56">
        <f t="shared" si="9"/>
        <v>3</v>
      </c>
      <c r="E150" s="56">
        <v>3</v>
      </c>
      <c r="F150" s="56"/>
      <c r="G150" s="56"/>
      <c r="H150" s="56"/>
      <c r="I150" s="56"/>
      <c r="J150" s="56"/>
      <c r="K150" s="58"/>
      <c r="L150" s="20"/>
      <c r="M150" s="20"/>
      <c r="N150" s="20"/>
      <c r="O150" s="20"/>
      <c r="P150" s="20"/>
      <c r="Q150" s="20"/>
    </row>
    <row r="151" spans="1:17" ht="15" customHeight="1">
      <c r="A151" s="4" t="s">
        <v>140</v>
      </c>
      <c r="B151" s="56">
        <f t="shared" si="10"/>
        <v>3</v>
      </c>
      <c r="C151" s="56">
        <f t="shared" si="11"/>
        <v>3</v>
      </c>
      <c r="D151" s="56">
        <f t="shared" si="9"/>
        <v>3</v>
      </c>
      <c r="E151" s="56">
        <v>3</v>
      </c>
      <c r="F151" s="56"/>
      <c r="G151" s="56"/>
      <c r="H151" s="56"/>
      <c r="I151" s="56"/>
      <c r="J151" s="56"/>
      <c r="K151" s="58"/>
      <c r="L151" s="20"/>
      <c r="M151" s="20"/>
      <c r="N151" s="20"/>
      <c r="O151" s="20"/>
      <c r="P151" s="20"/>
      <c r="Q151" s="20"/>
    </row>
    <row r="152" spans="1:17" ht="15" customHeight="1">
      <c r="A152" s="4" t="s">
        <v>141</v>
      </c>
      <c r="B152" s="56">
        <f t="shared" si="10"/>
        <v>16</v>
      </c>
      <c r="C152" s="56">
        <f t="shared" si="11"/>
        <v>16</v>
      </c>
      <c r="D152" s="56">
        <f t="shared" si="9"/>
        <v>16</v>
      </c>
      <c r="E152" s="56">
        <f>E153</f>
        <v>16</v>
      </c>
      <c r="F152" s="56"/>
      <c r="G152" s="56"/>
      <c r="H152" s="56"/>
      <c r="I152" s="56"/>
      <c r="J152" s="56"/>
      <c r="K152" s="58"/>
      <c r="L152" s="20"/>
      <c r="M152" s="20"/>
      <c r="N152" s="20"/>
      <c r="O152" s="20"/>
      <c r="P152" s="20"/>
      <c r="Q152" s="20"/>
    </row>
    <row r="153" spans="1:17" ht="15" customHeight="1">
      <c r="A153" s="4" t="s">
        <v>142</v>
      </c>
      <c r="B153" s="56">
        <f t="shared" si="10"/>
        <v>16</v>
      </c>
      <c r="C153" s="56">
        <f t="shared" si="11"/>
        <v>16</v>
      </c>
      <c r="D153" s="56">
        <f t="shared" si="9"/>
        <v>16</v>
      </c>
      <c r="E153" s="56">
        <v>16</v>
      </c>
      <c r="F153" s="56"/>
      <c r="G153" s="56"/>
      <c r="H153" s="56"/>
      <c r="I153" s="56"/>
      <c r="J153" s="56"/>
      <c r="K153" s="58"/>
      <c r="L153" s="20"/>
      <c r="M153" s="20"/>
      <c r="N153" s="20"/>
      <c r="O153" s="20"/>
      <c r="P153" s="20"/>
      <c r="Q153" s="20"/>
    </row>
  </sheetData>
  <sheetProtection/>
  <mergeCells count="18">
    <mergeCell ref="P4:P6"/>
    <mergeCell ref="Q4:Q6"/>
    <mergeCell ref="J5:J6"/>
    <mergeCell ref="K4:K6"/>
    <mergeCell ref="L4:L6"/>
    <mergeCell ref="M4:M6"/>
    <mergeCell ref="N4:N6"/>
    <mergeCell ref="O4:O6"/>
    <mergeCell ref="A2:Q2"/>
    <mergeCell ref="A3:C3"/>
    <mergeCell ref="P3:Q3"/>
    <mergeCell ref="C4:J4"/>
    <mergeCell ref="D5:G5"/>
    <mergeCell ref="A4:A6"/>
    <mergeCell ref="B4:B6"/>
    <mergeCell ref="C5:C6"/>
    <mergeCell ref="H5:H6"/>
    <mergeCell ref="I5:I6"/>
  </mergeCells>
  <printOptions horizontalCentered="1"/>
  <pageMargins left="0.35" right="0.28" top="0.39" bottom="0.35" header="0.51" footer="0.31"/>
  <pageSetup horizontalDpi="600" verticalDpi="600" orientation="landscape" paperSize="9" r:id="rId1"/>
  <ignoredErrors>
    <ignoredError sqref="E39 E5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43"/>
  <sheetViews>
    <sheetView defaultGridColor="0" zoomScale="104" zoomScaleNormal="104" zoomScalePageLayoutView="0" colorId="30" workbookViewId="0" topLeftCell="A1">
      <pane xSplit="1" ySplit="7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00390625" defaultRowHeight="14.25"/>
  <cols>
    <col min="1" max="1" width="22.375" style="54" customWidth="1"/>
    <col min="2" max="4" width="6.875" style="0" customWidth="1"/>
    <col min="5" max="7" width="7.625" style="0" customWidth="1"/>
    <col min="8" max="9" width="6.75390625" style="0" customWidth="1"/>
    <col min="10" max="10" width="6.625" style="0" customWidth="1"/>
    <col min="11" max="11" width="5.375" style="0" customWidth="1"/>
    <col min="12" max="12" width="7.375" style="0" customWidth="1"/>
    <col min="13" max="13" width="5.00390625" style="0" customWidth="1"/>
    <col min="14" max="14" width="5.75390625" style="0" customWidth="1"/>
    <col min="15" max="15" width="6.125" style="0" customWidth="1"/>
    <col min="16" max="16" width="7.375" style="0" customWidth="1"/>
    <col min="17" max="17" width="6.75390625" style="0" customWidth="1"/>
  </cols>
  <sheetData>
    <row r="1" ht="14.25">
      <c r="A1" s="54" t="s">
        <v>150</v>
      </c>
    </row>
    <row r="2" spans="1:15" ht="20.25">
      <c r="A2" s="100" t="s">
        <v>151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9" s="1" customFormat="1" ht="16.5" customHeight="1">
      <c r="A3" s="101" t="s">
        <v>2</v>
      </c>
      <c r="B3" s="101"/>
      <c r="C3" s="101"/>
      <c r="D3" s="14"/>
      <c r="E3" s="14"/>
      <c r="F3" s="14"/>
      <c r="G3" s="14"/>
      <c r="H3" s="14"/>
      <c r="I3" s="14"/>
      <c r="J3" s="14"/>
      <c r="K3" s="14"/>
      <c r="P3" s="94" t="s">
        <v>3</v>
      </c>
      <c r="Q3" s="94"/>
      <c r="R3" s="14"/>
      <c r="S3" s="7"/>
    </row>
    <row r="4" spans="1:17" ht="20.25" customHeight="1">
      <c r="A4" s="95" t="s">
        <v>112</v>
      </c>
      <c r="B4" s="98" t="s">
        <v>113</v>
      </c>
      <c r="C4" s="82" t="s">
        <v>82</v>
      </c>
      <c r="D4" s="82"/>
      <c r="E4" s="82"/>
      <c r="F4" s="82"/>
      <c r="G4" s="82"/>
      <c r="H4" s="82"/>
      <c r="I4" s="82"/>
      <c r="J4" s="82"/>
      <c r="K4" s="99" t="s">
        <v>114</v>
      </c>
      <c r="L4" s="95" t="s">
        <v>84</v>
      </c>
      <c r="M4" s="95" t="s">
        <v>85</v>
      </c>
      <c r="N4" s="95" t="s">
        <v>68</v>
      </c>
      <c r="O4" s="95" t="s">
        <v>70</v>
      </c>
      <c r="P4" s="99" t="s">
        <v>72</v>
      </c>
      <c r="Q4" s="99" t="s">
        <v>74</v>
      </c>
    </row>
    <row r="5" spans="1:17" ht="22.5" customHeight="1">
      <c r="A5" s="96"/>
      <c r="B5" s="98"/>
      <c r="C5" s="85" t="s">
        <v>86</v>
      </c>
      <c r="D5" s="82" t="s">
        <v>87</v>
      </c>
      <c r="E5" s="82"/>
      <c r="F5" s="82"/>
      <c r="G5" s="82"/>
      <c r="H5" s="85" t="s">
        <v>115</v>
      </c>
      <c r="I5" s="85" t="s">
        <v>89</v>
      </c>
      <c r="J5" s="85" t="s">
        <v>90</v>
      </c>
      <c r="K5" s="99"/>
      <c r="L5" s="96"/>
      <c r="M5" s="96"/>
      <c r="N5" s="96"/>
      <c r="O5" s="96"/>
      <c r="P5" s="99"/>
      <c r="Q5" s="99"/>
    </row>
    <row r="6" spans="1:17" ht="29.25" customHeight="1">
      <c r="A6" s="97"/>
      <c r="B6" s="98"/>
      <c r="C6" s="87"/>
      <c r="D6" s="3" t="s">
        <v>86</v>
      </c>
      <c r="E6" s="55" t="s">
        <v>91</v>
      </c>
      <c r="F6" s="55" t="s">
        <v>92</v>
      </c>
      <c r="G6" s="55" t="s">
        <v>93</v>
      </c>
      <c r="H6" s="87"/>
      <c r="I6" s="87"/>
      <c r="J6" s="87"/>
      <c r="K6" s="99"/>
      <c r="L6" s="97"/>
      <c r="M6" s="97"/>
      <c r="N6" s="97"/>
      <c r="O6" s="97"/>
      <c r="P6" s="99"/>
      <c r="Q6" s="99"/>
    </row>
    <row r="7" spans="1:17" ht="15" customHeight="1">
      <c r="A7" s="4" t="s">
        <v>94</v>
      </c>
      <c r="B7" s="56">
        <f>B8+B29+B31+B33+B35+B40+B42</f>
        <v>43146</v>
      </c>
      <c r="C7" s="56">
        <f aca="true" t="shared" si="0" ref="C7:H7">C8+C29+C31+C33+C35+C40+C42</f>
        <v>43146</v>
      </c>
      <c r="D7" s="56">
        <f t="shared" si="0"/>
        <v>21906</v>
      </c>
      <c r="E7" s="56">
        <f t="shared" si="0"/>
        <v>21906</v>
      </c>
      <c r="F7" s="56"/>
      <c r="G7" s="56"/>
      <c r="H7" s="56">
        <f t="shared" si="0"/>
        <v>21240</v>
      </c>
      <c r="I7" s="56"/>
      <c r="J7" s="56"/>
      <c r="K7" s="58"/>
      <c r="L7" s="20"/>
      <c r="M7" s="20"/>
      <c r="N7" s="20"/>
      <c r="O7" s="59"/>
      <c r="P7" s="60"/>
      <c r="Q7" s="60"/>
    </row>
    <row r="8" spans="1:17" ht="15" customHeight="1">
      <c r="A8" s="4" t="s">
        <v>95</v>
      </c>
      <c r="B8" s="56">
        <f>SUM(B9:B28)</f>
        <v>30276</v>
      </c>
      <c r="C8" s="56">
        <f>SUM(C9:C28)</f>
        <v>30276</v>
      </c>
      <c r="D8" s="56">
        <f>SUM(D9:D28)</f>
        <v>11756</v>
      </c>
      <c r="E8" s="56">
        <f>SUM(E9:E28)</f>
        <v>11756</v>
      </c>
      <c r="F8" s="56"/>
      <c r="G8" s="56"/>
      <c r="H8" s="56">
        <f>SUM(H9:H28)</f>
        <v>18520</v>
      </c>
      <c r="I8" s="56"/>
      <c r="J8" s="56"/>
      <c r="K8" s="56"/>
      <c r="L8" s="56"/>
      <c r="M8" s="56"/>
      <c r="N8" s="56"/>
      <c r="O8" s="20"/>
      <c r="P8" s="60"/>
      <c r="Q8" s="60"/>
    </row>
    <row r="9" spans="1:17" ht="15" customHeight="1">
      <c r="A9" s="4" t="s">
        <v>152</v>
      </c>
      <c r="B9" s="56">
        <f>C9</f>
        <v>96</v>
      </c>
      <c r="C9" s="56">
        <f>D9+H9</f>
        <v>96</v>
      </c>
      <c r="D9" s="56">
        <f>SUM(E9:G9)</f>
        <v>96</v>
      </c>
      <c r="E9" s="56">
        <v>96</v>
      </c>
      <c r="F9" s="56"/>
      <c r="G9" s="56"/>
      <c r="H9" s="56"/>
      <c r="I9" s="56"/>
      <c r="J9" s="56"/>
      <c r="K9" s="58"/>
      <c r="L9" s="20"/>
      <c r="M9" s="20"/>
      <c r="N9" s="20"/>
      <c r="O9" s="61"/>
      <c r="P9" s="60"/>
      <c r="Q9" s="60"/>
    </row>
    <row r="10" spans="1:17" ht="15" customHeight="1">
      <c r="A10" s="4" t="s">
        <v>153</v>
      </c>
      <c r="B10" s="56">
        <f aca="true" t="shared" si="1" ref="B10:B43">C10</f>
        <v>3298</v>
      </c>
      <c r="C10" s="56">
        <f aca="true" t="shared" si="2" ref="C10:C28">D10+H10</f>
        <v>3298</v>
      </c>
      <c r="D10" s="56">
        <f aca="true" t="shared" si="3" ref="D10:D43">SUM(E10:G10)</f>
        <v>3298</v>
      </c>
      <c r="E10" s="56">
        <v>3298</v>
      </c>
      <c r="F10" s="56"/>
      <c r="G10" s="56"/>
      <c r="H10" s="56"/>
      <c r="I10" s="56"/>
      <c r="J10" s="56"/>
      <c r="K10" s="58"/>
      <c r="L10" s="20"/>
      <c r="M10" s="20"/>
      <c r="N10" s="20"/>
      <c r="O10" s="61"/>
      <c r="P10" s="60"/>
      <c r="Q10" s="60"/>
    </row>
    <row r="11" spans="1:17" ht="15" customHeight="1">
      <c r="A11" s="4" t="s">
        <v>154</v>
      </c>
      <c r="B11" s="56">
        <f t="shared" si="1"/>
        <v>387</v>
      </c>
      <c r="C11" s="56">
        <f t="shared" si="2"/>
        <v>387</v>
      </c>
      <c r="D11" s="56">
        <f t="shared" si="3"/>
        <v>387</v>
      </c>
      <c r="E11" s="56">
        <v>387</v>
      </c>
      <c r="F11" s="56"/>
      <c r="G11" s="56"/>
      <c r="H11" s="56"/>
      <c r="I11" s="56"/>
      <c r="J11" s="56"/>
      <c r="K11" s="58"/>
      <c r="L11" s="20"/>
      <c r="M11" s="20"/>
      <c r="N11" s="20"/>
      <c r="O11" s="61"/>
      <c r="P11" s="60"/>
      <c r="Q11" s="60"/>
    </row>
    <row r="12" spans="1:17" ht="15" customHeight="1">
      <c r="A12" s="4" t="s">
        <v>155</v>
      </c>
      <c r="B12" s="56">
        <f t="shared" si="1"/>
        <v>210</v>
      </c>
      <c r="C12" s="56">
        <f t="shared" si="2"/>
        <v>210</v>
      </c>
      <c r="D12" s="56">
        <f t="shared" si="3"/>
        <v>210</v>
      </c>
      <c r="E12" s="56">
        <v>210</v>
      </c>
      <c r="F12" s="56"/>
      <c r="G12" s="56"/>
      <c r="H12" s="56"/>
      <c r="I12" s="56"/>
      <c r="J12" s="56"/>
      <c r="K12" s="58"/>
      <c r="L12" s="20"/>
      <c r="M12" s="20"/>
      <c r="N12" s="20"/>
      <c r="O12" s="61"/>
      <c r="P12" s="60"/>
      <c r="Q12" s="60"/>
    </row>
    <row r="13" spans="1:17" ht="15" customHeight="1">
      <c r="A13" s="4" t="s">
        <v>156</v>
      </c>
      <c r="B13" s="56">
        <f t="shared" si="1"/>
        <v>488</v>
      </c>
      <c r="C13" s="56">
        <f t="shared" si="2"/>
        <v>488</v>
      </c>
      <c r="D13" s="56">
        <f t="shared" si="3"/>
        <v>488</v>
      </c>
      <c r="E13" s="56">
        <v>488</v>
      </c>
      <c r="F13" s="56"/>
      <c r="G13" s="56"/>
      <c r="H13" s="56"/>
      <c r="I13" s="56"/>
      <c r="J13" s="56"/>
      <c r="K13" s="58"/>
      <c r="L13" s="20"/>
      <c r="M13" s="20"/>
      <c r="N13" s="20"/>
      <c r="O13" s="61"/>
      <c r="P13" s="60"/>
      <c r="Q13" s="60"/>
    </row>
    <row r="14" spans="1:17" ht="15" customHeight="1">
      <c r="A14" s="4" t="s">
        <v>157</v>
      </c>
      <c r="B14" s="56">
        <f t="shared" si="1"/>
        <v>694</v>
      </c>
      <c r="C14" s="56">
        <f t="shared" si="2"/>
        <v>694</v>
      </c>
      <c r="D14" s="56">
        <f t="shared" si="3"/>
        <v>694</v>
      </c>
      <c r="E14" s="56">
        <v>694</v>
      </c>
      <c r="F14" s="56"/>
      <c r="G14" s="56"/>
      <c r="H14" s="56"/>
      <c r="I14" s="56"/>
      <c r="J14" s="56"/>
      <c r="K14" s="58"/>
      <c r="L14" s="20"/>
      <c r="M14" s="20"/>
      <c r="N14" s="20"/>
      <c r="O14" s="61"/>
      <c r="P14" s="60"/>
      <c r="Q14" s="60"/>
    </row>
    <row r="15" spans="1:17" ht="15" customHeight="1">
      <c r="A15" s="4" t="s">
        <v>158</v>
      </c>
      <c r="B15" s="56">
        <f t="shared" si="1"/>
        <v>491</v>
      </c>
      <c r="C15" s="56">
        <f t="shared" si="2"/>
        <v>491</v>
      </c>
      <c r="D15" s="56">
        <f t="shared" si="3"/>
        <v>491</v>
      </c>
      <c r="E15" s="56">
        <v>491</v>
      </c>
      <c r="F15" s="56"/>
      <c r="G15" s="56"/>
      <c r="H15" s="56"/>
      <c r="I15" s="56"/>
      <c r="J15" s="56"/>
      <c r="K15" s="58"/>
      <c r="L15" s="20"/>
      <c r="M15" s="20"/>
      <c r="N15" s="20"/>
      <c r="O15" s="61"/>
      <c r="P15" s="60"/>
      <c r="Q15" s="60"/>
    </row>
    <row r="16" spans="1:17" ht="15" customHeight="1">
      <c r="A16" s="4" t="s">
        <v>159</v>
      </c>
      <c r="B16" s="56">
        <f t="shared" si="1"/>
        <v>293</v>
      </c>
      <c r="C16" s="56">
        <f t="shared" si="2"/>
        <v>293</v>
      </c>
      <c r="D16" s="56">
        <f t="shared" si="3"/>
        <v>293</v>
      </c>
      <c r="E16" s="56">
        <v>293</v>
      </c>
      <c r="F16" s="56"/>
      <c r="G16" s="56"/>
      <c r="H16" s="56"/>
      <c r="I16" s="56"/>
      <c r="J16" s="56"/>
      <c r="K16" s="58"/>
      <c r="L16" s="20"/>
      <c r="M16" s="20"/>
      <c r="N16" s="20"/>
      <c r="O16" s="61"/>
      <c r="P16" s="60"/>
      <c r="Q16" s="60"/>
    </row>
    <row r="17" spans="1:17" ht="15" customHeight="1">
      <c r="A17" s="4" t="s">
        <v>160</v>
      </c>
      <c r="B17" s="56">
        <f t="shared" si="1"/>
        <v>1870</v>
      </c>
      <c r="C17" s="56">
        <f t="shared" si="2"/>
        <v>1870</v>
      </c>
      <c r="D17" s="56">
        <f t="shared" si="3"/>
        <v>0</v>
      </c>
      <c r="E17" s="56"/>
      <c r="F17" s="56"/>
      <c r="G17" s="56"/>
      <c r="H17" s="56">
        <v>1870</v>
      </c>
      <c r="I17" s="56"/>
      <c r="J17" s="56"/>
      <c r="K17" s="58"/>
      <c r="L17" s="20"/>
      <c r="M17" s="20"/>
      <c r="N17" s="20"/>
      <c r="O17" s="61"/>
      <c r="P17" s="60"/>
      <c r="Q17" s="60"/>
    </row>
    <row r="18" spans="1:17" ht="15" customHeight="1">
      <c r="A18" s="4" t="s">
        <v>161</v>
      </c>
      <c r="B18" s="56">
        <f t="shared" si="1"/>
        <v>1200</v>
      </c>
      <c r="C18" s="56">
        <f t="shared" si="2"/>
        <v>1200</v>
      </c>
      <c r="D18" s="56">
        <f t="shared" si="3"/>
        <v>1200</v>
      </c>
      <c r="E18" s="56">
        <v>1200</v>
      </c>
      <c r="F18" s="56"/>
      <c r="G18" s="56"/>
      <c r="H18" s="56"/>
      <c r="I18" s="56"/>
      <c r="J18" s="56"/>
      <c r="K18" s="58"/>
      <c r="L18" s="20"/>
      <c r="M18" s="20"/>
      <c r="N18" s="20"/>
      <c r="O18" s="61"/>
      <c r="P18" s="60"/>
      <c r="Q18" s="60"/>
    </row>
    <row r="19" spans="1:17" ht="15" customHeight="1">
      <c r="A19" s="4" t="s">
        <v>162</v>
      </c>
      <c r="B19" s="56">
        <f t="shared" si="1"/>
        <v>255</v>
      </c>
      <c r="C19" s="56">
        <f t="shared" si="2"/>
        <v>255</v>
      </c>
      <c r="D19" s="56">
        <f t="shared" si="3"/>
        <v>255</v>
      </c>
      <c r="E19" s="56">
        <v>255</v>
      </c>
      <c r="F19" s="56"/>
      <c r="G19" s="56"/>
      <c r="H19" s="56"/>
      <c r="I19" s="56"/>
      <c r="J19" s="56"/>
      <c r="K19" s="58"/>
      <c r="L19" s="20"/>
      <c r="M19" s="20"/>
      <c r="N19" s="20"/>
      <c r="O19" s="61"/>
      <c r="P19" s="60"/>
      <c r="Q19" s="60"/>
    </row>
    <row r="20" spans="1:17" ht="15" customHeight="1">
      <c r="A20" s="4" t="s">
        <v>163</v>
      </c>
      <c r="B20" s="56">
        <f t="shared" si="1"/>
        <v>339</v>
      </c>
      <c r="C20" s="56">
        <f t="shared" si="2"/>
        <v>339</v>
      </c>
      <c r="D20" s="56">
        <f t="shared" si="3"/>
        <v>339</v>
      </c>
      <c r="E20" s="56">
        <v>339</v>
      </c>
      <c r="F20" s="56"/>
      <c r="G20" s="56"/>
      <c r="H20" s="56"/>
      <c r="I20" s="56"/>
      <c r="J20" s="56"/>
      <c r="K20" s="58"/>
      <c r="L20" s="20"/>
      <c r="M20" s="20"/>
      <c r="N20" s="20"/>
      <c r="O20" s="61"/>
      <c r="P20" s="60"/>
      <c r="Q20" s="60"/>
    </row>
    <row r="21" spans="1:17" ht="15" customHeight="1">
      <c r="A21" s="4" t="s">
        <v>164</v>
      </c>
      <c r="B21" s="56">
        <f t="shared" si="1"/>
        <v>229</v>
      </c>
      <c r="C21" s="56">
        <f t="shared" si="2"/>
        <v>229</v>
      </c>
      <c r="D21" s="56">
        <f t="shared" si="3"/>
        <v>229</v>
      </c>
      <c r="E21" s="56">
        <v>229</v>
      </c>
      <c r="F21" s="56"/>
      <c r="G21" s="56"/>
      <c r="H21" s="56"/>
      <c r="I21" s="56"/>
      <c r="J21" s="56"/>
      <c r="K21" s="58"/>
      <c r="L21" s="20"/>
      <c r="M21" s="20"/>
      <c r="N21" s="20"/>
      <c r="O21" s="61"/>
      <c r="P21" s="60"/>
      <c r="Q21" s="60"/>
    </row>
    <row r="22" spans="1:17" ht="15" customHeight="1">
      <c r="A22" s="4" t="s">
        <v>165</v>
      </c>
      <c r="B22" s="56">
        <f t="shared" si="1"/>
        <v>66</v>
      </c>
      <c r="C22" s="56">
        <f t="shared" si="2"/>
        <v>66</v>
      </c>
      <c r="D22" s="56">
        <f t="shared" si="3"/>
        <v>66</v>
      </c>
      <c r="E22" s="56">
        <v>66</v>
      </c>
      <c r="F22" s="56"/>
      <c r="G22" s="56"/>
      <c r="H22" s="56"/>
      <c r="I22" s="56"/>
      <c r="J22" s="56"/>
      <c r="K22" s="58"/>
      <c r="L22" s="20"/>
      <c r="M22" s="20"/>
      <c r="N22" s="20"/>
      <c r="O22" s="61"/>
      <c r="P22" s="60"/>
      <c r="Q22" s="60"/>
    </row>
    <row r="23" spans="1:17" ht="15" customHeight="1">
      <c r="A23" s="4" t="s">
        <v>166</v>
      </c>
      <c r="B23" s="56">
        <f t="shared" si="1"/>
        <v>300</v>
      </c>
      <c r="C23" s="56">
        <f t="shared" si="2"/>
        <v>300</v>
      </c>
      <c r="D23" s="56">
        <f t="shared" si="3"/>
        <v>300</v>
      </c>
      <c r="E23" s="56">
        <v>300</v>
      </c>
      <c r="F23" s="56"/>
      <c r="G23" s="56"/>
      <c r="H23" s="56"/>
      <c r="I23" s="56"/>
      <c r="J23" s="56"/>
      <c r="K23" s="58"/>
      <c r="L23" s="20"/>
      <c r="M23" s="20"/>
      <c r="N23" s="20"/>
      <c r="O23" s="61"/>
      <c r="P23" s="60"/>
      <c r="Q23" s="60"/>
    </row>
    <row r="24" spans="1:17" ht="15" customHeight="1">
      <c r="A24" s="57" t="s">
        <v>167</v>
      </c>
      <c r="B24" s="56">
        <f t="shared" si="1"/>
        <v>16270</v>
      </c>
      <c r="C24" s="56">
        <f t="shared" si="2"/>
        <v>16270</v>
      </c>
      <c r="D24" s="56">
        <f t="shared" si="3"/>
        <v>1270</v>
      </c>
      <c r="E24" s="56">
        <v>1270</v>
      </c>
      <c r="F24" s="56"/>
      <c r="G24" s="56"/>
      <c r="H24" s="56">
        <v>15000</v>
      </c>
      <c r="I24" s="56"/>
      <c r="J24" s="56"/>
      <c r="K24" s="58"/>
      <c r="L24" s="20"/>
      <c r="M24" s="20"/>
      <c r="N24" s="20"/>
      <c r="O24" s="61"/>
      <c r="P24" s="60"/>
      <c r="Q24" s="60"/>
    </row>
    <row r="25" spans="1:17" ht="15" customHeight="1">
      <c r="A25" s="4" t="s">
        <v>168</v>
      </c>
      <c r="B25" s="56">
        <f t="shared" si="1"/>
        <v>1650</v>
      </c>
      <c r="C25" s="56">
        <f t="shared" si="2"/>
        <v>1650</v>
      </c>
      <c r="D25" s="56">
        <f t="shared" si="3"/>
        <v>0</v>
      </c>
      <c r="E25" s="56"/>
      <c r="F25" s="56"/>
      <c r="G25" s="56"/>
      <c r="H25" s="56">
        <v>1650</v>
      </c>
      <c r="I25" s="56"/>
      <c r="J25" s="56"/>
      <c r="K25" s="58"/>
      <c r="L25" s="20"/>
      <c r="M25" s="20"/>
      <c r="N25" s="20"/>
      <c r="O25" s="61"/>
      <c r="P25" s="60"/>
      <c r="Q25" s="60"/>
    </row>
    <row r="26" spans="1:17" ht="15" customHeight="1">
      <c r="A26" s="4" t="s">
        <v>169</v>
      </c>
      <c r="B26" s="56">
        <f t="shared" si="1"/>
        <v>397</v>
      </c>
      <c r="C26" s="56">
        <f t="shared" si="2"/>
        <v>397</v>
      </c>
      <c r="D26" s="56">
        <f t="shared" si="3"/>
        <v>397</v>
      </c>
      <c r="E26" s="56">
        <v>397</v>
      </c>
      <c r="F26" s="56"/>
      <c r="G26" s="56"/>
      <c r="H26" s="56"/>
      <c r="I26" s="56"/>
      <c r="J26" s="56"/>
      <c r="K26" s="58"/>
      <c r="L26" s="20"/>
      <c r="M26" s="20"/>
      <c r="N26" s="20"/>
      <c r="O26" s="61"/>
      <c r="P26" s="60"/>
      <c r="Q26" s="60"/>
    </row>
    <row r="27" spans="1:17" ht="15" customHeight="1">
      <c r="A27" s="4" t="s">
        <v>170</v>
      </c>
      <c r="B27" s="56">
        <f t="shared" si="1"/>
        <v>700</v>
      </c>
      <c r="C27" s="56">
        <f t="shared" si="2"/>
        <v>700</v>
      </c>
      <c r="D27" s="56">
        <f t="shared" si="3"/>
        <v>700</v>
      </c>
      <c r="E27" s="56">
        <v>700</v>
      </c>
      <c r="F27" s="56"/>
      <c r="G27" s="56"/>
      <c r="H27" s="56"/>
      <c r="I27" s="56"/>
      <c r="J27" s="56"/>
      <c r="K27" s="58"/>
      <c r="L27" s="20"/>
      <c r="M27" s="20"/>
      <c r="N27" s="20"/>
      <c r="O27" s="61"/>
      <c r="P27" s="60"/>
      <c r="Q27" s="60"/>
    </row>
    <row r="28" spans="1:17" ht="15" customHeight="1">
      <c r="A28" s="4" t="s">
        <v>171</v>
      </c>
      <c r="B28" s="56">
        <f t="shared" si="1"/>
        <v>1043</v>
      </c>
      <c r="C28" s="56">
        <f t="shared" si="2"/>
        <v>1043</v>
      </c>
      <c r="D28" s="56">
        <f t="shared" si="3"/>
        <v>1043</v>
      </c>
      <c r="E28" s="56">
        <v>1043</v>
      </c>
      <c r="F28" s="56"/>
      <c r="G28" s="56"/>
      <c r="H28" s="56"/>
      <c r="I28" s="56"/>
      <c r="J28" s="56"/>
      <c r="K28" s="58"/>
      <c r="L28" s="20"/>
      <c r="M28" s="20"/>
      <c r="N28" s="20"/>
      <c r="O28" s="61"/>
      <c r="P28" s="60"/>
      <c r="Q28" s="60"/>
    </row>
    <row r="29" spans="1:17" ht="15" customHeight="1">
      <c r="A29" s="6" t="s">
        <v>96</v>
      </c>
      <c r="B29" s="56">
        <f t="shared" si="1"/>
        <v>4990</v>
      </c>
      <c r="C29" s="56">
        <f aca="true" t="shared" si="4" ref="C29:C43">D29+H29</f>
        <v>4990</v>
      </c>
      <c r="D29" s="56">
        <f t="shared" si="3"/>
        <v>4990</v>
      </c>
      <c r="E29" s="56">
        <f>E30</f>
        <v>4990</v>
      </c>
      <c r="F29" s="56"/>
      <c r="G29" s="56"/>
      <c r="H29" s="56"/>
      <c r="I29" s="56"/>
      <c r="J29" s="56"/>
      <c r="K29" s="58"/>
      <c r="L29" s="20"/>
      <c r="M29" s="20"/>
      <c r="N29" s="20"/>
      <c r="O29" s="61"/>
      <c r="P29" s="60"/>
      <c r="Q29" s="60"/>
    </row>
    <row r="30" spans="1:17" ht="15" customHeight="1">
      <c r="A30" s="6" t="s">
        <v>172</v>
      </c>
      <c r="B30" s="56">
        <f t="shared" si="1"/>
        <v>4990</v>
      </c>
      <c r="C30" s="56">
        <f t="shared" si="4"/>
        <v>4990</v>
      </c>
      <c r="D30" s="56">
        <f t="shared" si="3"/>
        <v>4990</v>
      </c>
      <c r="E30" s="56">
        <v>4990</v>
      </c>
      <c r="F30" s="56"/>
      <c r="G30" s="56"/>
      <c r="H30" s="56"/>
      <c r="I30" s="56"/>
      <c r="J30" s="56"/>
      <c r="K30" s="58"/>
      <c r="L30" s="20"/>
      <c r="M30" s="20"/>
      <c r="N30" s="20"/>
      <c r="O30" s="61"/>
      <c r="P30" s="60"/>
      <c r="Q30" s="60"/>
    </row>
    <row r="31" spans="1:17" ht="15" customHeight="1">
      <c r="A31" s="6" t="s">
        <v>97</v>
      </c>
      <c r="B31" s="56">
        <f t="shared" si="1"/>
        <v>40</v>
      </c>
      <c r="C31" s="56">
        <f t="shared" si="4"/>
        <v>40</v>
      </c>
      <c r="D31" s="56">
        <f t="shared" si="3"/>
        <v>40</v>
      </c>
      <c r="E31" s="56">
        <f>E32</f>
        <v>40</v>
      </c>
      <c r="F31" s="56"/>
      <c r="G31" s="56"/>
      <c r="H31" s="56"/>
      <c r="I31" s="56"/>
      <c r="J31" s="56"/>
      <c r="K31" s="58"/>
      <c r="L31" s="20"/>
      <c r="M31" s="20"/>
      <c r="N31" s="20"/>
      <c r="O31" s="61"/>
      <c r="P31" s="60"/>
      <c r="Q31" s="60"/>
    </row>
    <row r="32" spans="1:17" ht="15" customHeight="1">
      <c r="A32" s="6" t="s">
        <v>173</v>
      </c>
      <c r="B32" s="56">
        <f t="shared" si="1"/>
        <v>40</v>
      </c>
      <c r="C32" s="56">
        <f t="shared" si="4"/>
        <v>40</v>
      </c>
      <c r="D32" s="56">
        <f t="shared" si="3"/>
        <v>40</v>
      </c>
      <c r="E32" s="56">
        <v>40</v>
      </c>
      <c r="F32" s="56"/>
      <c r="G32" s="56"/>
      <c r="H32" s="56"/>
      <c r="I32" s="56"/>
      <c r="J32" s="56"/>
      <c r="K32" s="58"/>
      <c r="L32" s="20"/>
      <c r="M32" s="20"/>
      <c r="N32" s="20"/>
      <c r="O32" s="61"/>
      <c r="P32" s="60"/>
      <c r="Q32" s="60"/>
    </row>
    <row r="33" spans="1:17" ht="15" customHeight="1">
      <c r="A33" s="6" t="s">
        <v>98</v>
      </c>
      <c r="B33" s="56">
        <f t="shared" si="1"/>
        <v>299</v>
      </c>
      <c r="C33" s="56">
        <f t="shared" si="4"/>
        <v>299</v>
      </c>
      <c r="D33" s="56">
        <f t="shared" si="3"/>
        <v>299</v>
      </c>
      <c r="E33" s="56">
        <f>E34</f>
        <v>299</v>
      </c>
      <c r="F33" s="56"/>
      <c r="G33" s="56"/>
      <c r="H33" s="56"/>
      <c r="I33" s="56"/>
      <c r="J33" s="56"/>
      <c r="K33" s="58"/>
      <c r="L33" s="20"/>
      <c r="M33" s="20"/>
      <c r="N33" s="20"/>
      <c r="O33" s="61"/>
      <c r="P33" s="60"/>
      <c r="Q33" s="60"/>
    </row>
    <row r="34" spans="1:17" ht="15" customHeight="1">
      <c r="A34" s="6" t="s">
        <v>174</v>
      </c>
      <c r="B34" s="56">
        <f t="shared" si="1"/>
        <v>299</v>
      </c>
      <c r="C34" s="56">
        <f t="shared" si="4"/>
        <v>299</v>
      </c>
      <c r="D34" s="56">
        <f t="shared" si="3"/>
        <v>299</v>
      </c>
      <c r="E34" s="56">
        <v>299</v>
      </c>
      <c r="F34" s="56"/>
      <c r="G34" s="56"/>
      <c r="H34" s="56"/>
      <c r="I34" s="56"/>
      <c r="J34" s="56"/>
      <c r="K34" s="58"/>
      <c r="L34" s="20"/>
      <c r="M34" s="20"/>
      <c r="N34" s="20"/>
      <c r="O34" s="61"/>
      <c r="P34" s="60"/>
      <c r="Q34" s="60"/>
    </row>
    <row r="35" spans="1:17" ht="15" customHeight="1">
      <c r="A35" s="6" t="s">
        <v>99</v>
      </c>
      <c r="B35" s="56">
        <f t="shared" si="1"/>
        <v>7125</v>
      </c>
      <c r="C35" s="56">
        <f t="shared" si="4"/>
        <v>7125</v>
      </c>
      <c r="D35" s="56">
        <f t="shared" si="3"/>
        <v>4405</v>
      </c>
      <c r="E35" s="56">
        <f>SUM(E36:E39)</f>
        <v>4405</v>
      </c>
      <c r="F35" s="56"/>
      <c r="G35" s="56"/>
      <c r="H35" s="56">
        <f>SUM(H36:H39)</f>
        <v>2720</v>
      </c>
      <c r="I35" s="56"/>
      <c r="J35" s="56"/>
      <c r="K35" s="58"/>
      <c r="L35" s="20"/>
      <c r="M35" s="20"/>
      <c r="N35" s="20"/>
      <c r="O35" s="61"/>
      <c r="P35" s="60"/>
      <c r="Q35" s="60"/>
    </row>
    <row r="36" spans="1:17" ht="15" customHeight="1">
      <c r="A36" s="6" t="s">
        <v>175</v>
      </c>
      <c r="B36" s="56">
        <f t="shared" si="1"/>
        <v>4405</v>
      </c>
      <c r="C36" s="56">
        <f t="shared" si="4"/>
        <v>4405</v>
      </c>
      <c r="D36" s="56">
        <f t="shared" si="3"/>
        <v>4405</v>
      </c>
      <c r="E36" s="56">
        <v>4405</v>
      </c>
      <c r="F36" s="56"/>
      <c r="G36" s="56"/>
      <c r="H36" s="56"/>
      <c r="I36" s="56"/>
      <c r="J36" s="56"/>
      <c r="K36" s="58"/>
      <c r="L36" s="20"/>
      <c r="M36" s="20"/>
      <c r="N36" s="20"/>
      <c r="O36" s="61"/>
      <c r="P36" s="60"/>
      <c r="Q36" s="60"/>
    </row>
    <row r="37" spans="1:17" ht="15" customHeight="1">
      <c r="A37" s="21" t="s">
        <v>176</v>
      </c>
      <c r="B37" s="56">
        <f t="shared" si="1"/>
        <v>200</v>
      </c>
      <c r="C37" s="56">
        <f t="shared" si="4"/>
        <v>200</v>
      </c>
      <c r="D37" s="56"/>
      <c r="E37" s="56"/>
      <c r="F37" s="56"/>
      <c r="G37" s="56"/>
      <c r="H37" s="56">
        <v>200</v>
      </c>
      <c r="I37" s="56"/>
      <c r="J37" s="56"/>
      <c r="K37" s="58"/>
      <c r="L37" s="20"/>
      <c r="M37" s="20"/>
      <c r="N37" s="20"/>
      <c r="O37" s="61"/>
      <c r="P37" s="60"/>
      <c r="Q37" s="60"/>
    </row>
    <row r="38" spans="1:17" ht="15" customHeight="1">
      <c r="A38" s="6" t="s">
        <v>177</v>
      </c>
      <c r="B38" s="56">
        <f t="shared" si="1"/>
        <v>1400</v>
      </c>
      <c r="C38" s="56">
        <f t="shared" si="4"/>
        <v>1400</v>
      </c>
      <c r="D38" s="56"/>
      <c r="E38" s="56"/>
      <c r="F38" s="56"/>
      <c r="G38" s="56"/>
      <c r="H38" s="56">
        <v>1400</v>
      </c>
      <c r="I38" s="56"/>
      <c r="J38" s="56"/>
      <c r="K38" s="58"/>
      <c r="L38" s="20"/>
      <c r="M38" s="20"/>
      <c r="N38" s="20"/>
      <c r="O38" s="61"/>
      <c r="P38" s="60"/>
      <c r="Q38" s="60"/>
    </row>
    <row r="39" spans="1:17" ht="15" customHeight="1">
      <c r="A39" s="6" t="s">
        <v>178</v>
      </c>
      <c r="B39" s="56">
        <f t="shared" si="1"/>
        <v>1120</v>
      </c>
      <c r="C39" s="56">
        <f t="shared" si="4"/>
        <v>1120</v>
      </c>
      <c r="D39" s="56"/>
      <c r="E39" s="56"/>
      <c r="F39" s="56"/>
      <c r="G39" s="56"/>
      <c r="H39" s="56">
        <v>1120</v>
      </c>
      <c r="I39" s="56"/>
      <c r="J39" s="56"/>
      <c r="K39" s="58"/>
      <c r="L39" s="20"/>
      <c r="M39" s="20"/>
      <c r="N39" s="20"/>
      <c r="O39" s="61"/>
      <c r="P39" s="60"/>
      <c r="Q39" s="60"/>
    </row>
    <row r="40" spans="1:17" ht="15" customHeight="1">
      <c r="A40" s="6" t="s">
        <v>100</v>
      </c>
      <c r="B40" s="56">
        <f t="shared" si="1"/>
        <v>245</v>
      </c>
      <c r="C40" s="56">
        <f t="shared" si="4"/>
        <v>245</v>
      </c>
      <c r="D40" s="56">
        <f t="shared" si="3"/>
        <v>245</v>
      </c>
      <c r="E40" s="56">
        <f>E41</f>
        <v>245</v>
      </c>
      <c r="F40" s="56"/>
      <c r="G40" s="56"/>
      <c r="H40" s="56"/>
      <c r="I40" s="56"/>
      <c r="J40" s="56"/>
      <c r="K40" s="58"/>
      <c r="L40" s="20"/>
      <c r="M40" s="20"/>
      <c r="N40" s="20"/>
      <c r="O40" s="61"/>
      <c r="P40" s="60"/>
      <c r="Q40" s="60"/>
    </row>
    <row r="41" spans="1:17" ht="15" customHeight="1">
      <c r="A41" s="6" t="s">
        <v>179</v>
      </c>
      <c r="B41" s="56">
        <f t="shared" si="1"/>
        <v>245</v>
      </c>
      <c r="C41" s="56">
        <f t="shared" si="4"/>
        <v>245</v>
      </c>
      <c r="D41" s="56">
        <f t="shared" si="3"/>
        <v>245</v>
      </c>
      <c r="E41" s="56">
        <v>245</v>
      </c>
      <c r="F41" s="56"/>
      <c r="G41" s="56"/>
      <c r="H41" s="56"/>
      <c r="I41" s="56"/>
      <c r="J41" s="56"/>
      <c r="K41" s="58"/>
      <c r="L41" s="20"/>
      <c r="M41" s="20"/>
      <c r="N41" s="20"/>
      <c r="O41" s="61"/>
      <c r="P41" s="60"/>
      <c r="Q41" s="60"/>
    </row>
    <row r="42" spans="1:17" ht="15" customHeight="1">
      <c r="A42" s="6" t="s">
        <v>101</v>
      </c>
      <c r="B42" s="56">
        <f t="shared" si="1"/>
        <v>171</v>
      </c>
      <c r="C42" s="56">
        <f t="shared" si="4"/>
        <v>171</v>
      </c>
      <c r="D42" s="56">
        <f t="shared" si="3"/>
        <v>171</v>
      </c>
      <c r="E42" s="56">
        <f>E43</f>
        <v>171</v>
      </c>
      <c r="F42" s="56"/>
      <c r="G42" s="56"/>
      <c r="H42" s="56"/>
      <c r="I42" s="56"/>
      <c r="J42" s="56"/>
      <c r="K42" s="58"/>
      <c r="L42" s="20"/>
      <c r="M42" s="20"/>
      <c r="N42" s="20"/>
      <c r="O42" s="61"/>
      <c r="P42" s="60"/>
      <c r="Q42" s="60"/>
    </row>
    <row r="43" spans="1:17" ht="15" customHeight="1">
      <c r="A43" s="6" t="s">
        <v>180</v>
      </c>
      <c r="B43" s="56">
        <f t="shared" si="1"/>
        <v>171</v>
      </c>
      <c r="C43" s="56">
        <f t="shared" si="4"/>
        <v>171</v>
      </c>
      <c r="D43" s="56">
        <f t="shared" si="3"/>
        <v>171</v>
      </c>
      <c r="E43" s="56">
        <v>171</v>
      </c>
      <c r="F43" s="56"/>
      <c r="G43" s="56"/>
      <c r="H43" s="56"/>
      <c r="I43" s="56"/>
      <c r="J43" s="56"/>
      <c r="K43" s="58"/>
      <c r="L43" s="20"/>
      <c r="M43" s="20"/>
      <c r="N43" s="20"/>
      <c r="O43" s="61"/>
      <c r="P43" s="60"/>
      <c r="Q43" s="60"/>
    </row>
  </sheetData>
  <sheetProtection/>
  <autoFilter ref="A6:S43"/>
  <mergeCells count="18">
    <mergeCell ref="P4:P6"/>
    <mergeCell ref="Q4:Q6"/>
    <mergeCell ref="J5:J6"/>
    <mergeCell ref="K4:K6"/>
    <mergeCell ref="L4:L6"/>
    <mergeCell ref="M4:M6"/>
    <mergeCell ref="N4:N6"/>
    <mergeCell ref="O4:O6"/>
    <mergeCell ref="A2:O2"/>
    <mergeCell ref="A3:C3"/>
    <mergeCell ref="P3:Q3"/>
    <mergeCell ref="C4:J4"/>
    <mergeCell ref="D5:G5"/>
    <mergeCell ref="A4:A6"/>
    <mergeCell ref="B4:B6"/>
    <mergeCell ref="C5:C6"/>
    <mergeCell ref="H5:H6"/>
    <mergeCell ref="I5:I6"/>
  </mergeCells>
  <printOptions horizontalCentered="1"/>
  <pageMargins left="0.39" right="0.39" top="0.39" bottom="0.39" header="0.51" footer="0.5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8"/>
  <sheetViews>
    <sheetView defaultGridColor="0" zoomScalePageLayoutView="0" colorId="30" workbookViewId="0" topLeftCell="A28">
      <selection activeCell="D34" activeCellId="4" sqref="D43 D47 D41 D39 D34"/>
    </sheetView>
  </sheetViews>
  <sheetFormatPr defaultColWidth="9.00390625" defaultRowHeight="14.25"/>
  <cols>
    <col min="1" max="1" width="40.625" style="43" customWidth="1"/>
    <col min="2" max="2" width="12.625" style="43" customWidth="1"/>
    <col min="3" max="3" width="40.625" style="43" customWidth="1"/>
    <col min="4" max="4" width="12.625" style="43" customWidth="1"/>
    <col min="5" max="16384" width="9.00390625" style="43" customWidth="1"/>
  </cols>
  <sheetData>
    <row r="1" ht="15" customHeight="1">
      <c r="A1" s="44" t="s">
        <v>181</v>
      </c>
    </row>
    <row r="2" spans="1:4" ht="21.75" customHeight="1">
      <c r="A2" s="75" t="s">
        <v>182</v>
      </c>
      <c r="B2" s="75"/>
      <c r="C2" s="75"/>
      <c r="D2" s="75"/>
    </row>
    <row r="3" spans="1:4" ht="15" customHeight="1">
      <c r="A3" s="45" t="s">
        <v>2</v>
      </c>
      <c r="B3" s="46"/>
      <c r="C3" s="46"/>
      <c r="D3" s="47" t="s">
        <v>3</v>
      </c>
    </row>
    <row r="4" spans="1:4" ht="15" customHeight="1">
      <c r="A4" s="76" t="s">
        <v>4</v>
      </c>
      <c r="B4" s="77"/>
      <c r="C4" s="76" t="s">
        <v>5</v>
      </c>
      <c r="D4" s="77"/>
    </row>
    <row r="5" spans="1:4" ht="24" customHeight="1">
      <c r="A5" s="68" t="s">
        <v>6</v>
      </c>
      <c r="B5" s="48" t="s">
        <v>7</v>
      </c>
      <c r="C5" s="68" t="s">
        <v>6</v>
      </c>
      <c r="D5" s="48" t="s">
        <v>7</v>
      </c>
    </row>
    <row r="6" spans="1:4" ht="15" customHeight="1">
      <c r="A6" s="49" t="s">
        <v>183</v>
      </c>
      <c r="B6" s="50">
        <f>B7</f>
        <v>35984</v>
      </c>
      <c r="C6" s="49" t="s">
        <v>9</v>
      </c>
      <c r="D6" s="39">
        <f>SUM(D7,D9,D11,D13,D15,D17)</f>
        <v>1489</v>
      </c>
    </row>
    <row r="7" spans="1:4" ht="15" customHeight="1">
      <c r="A7" s="49" t="s">
        <v>184</v>
      </c>
      <c r="B7" s="50">
        <v>35984</v>
      </c>
      <c r="C7" s="51" t="s">
        <v>11</v>
      </c>
      <c r="D7" s="39">
        <f>D8</f>
        <v>255</v>
      </c>
    </row>
    <row r="8" spans="1:4" ht="15" customHeight="1">
      <c r="A8" s="49" t="s">
        <v>185</v>
      </c>
      <c r="B8" s="50"/>
      <c r="C8" s="30" t="s">
        <v>13</v>
      </c>
      <c r="D8" s="39">
        <v>255</v>
      </c>
    </row>
    <row r="9" spans="1:4" ht="15" customHeight="1">
      <c r="A9" s="49" t="s">
        <v>186</v>
      </c>
      <c r="B9" s="50"/>
      <c r="C9" s="30" t="s">
        <v>15</v>
      </c>
      <c r="D9" s="39">
        <f>D10</f>
        <v>210</v>
      </c>
    </row>
    <row r="10" spans="1:4" ht="15" customHeight="1">
      <c r="A10" s="52"/>
      <c r="B10" s="50"/>
      <c r="C10" s="30" t="s">
        <v>17</v>
      </c>
      <c r="D10" s="39">
        <v>210</v>
      </c>
    </row>
    <row r="11" spans="1:4" ht="15" customHeight="1">
      <c r="A11" s="49" t="s">
        <v>187</v>
      </c>
      <c r="B11" s="50">
        <v>21240</v>
      </c>
      <c r="C11" s="30" t="s">
        <v>19</v>
      </c>
      <c r="D11" s="39">
        <f>D12</f>
        <v>171</v>
      </c>
    </row>
    <row r="12" spans="1:4" ht="15" customHeight="1">
      <c r="A12" s="52"/>
      <c r="B12" s="50"/>
      <c r="C12" s="30" t="s">
        <v>21</v>
      </c>
      <c r="D12" s="39">
        <v>171</v>
      </c>
    </row>
    <row r="13" spans="1:4" ht="15" customHeight="1">
      <c r="A13" s="49" t="s">
        <v>188</v>
      </c>
      <c r="B13" s="50"/>
      <c r="C13" s="30" t="s">
        <v>23</v>
      </c>
      <c r="D13" s="39">
        <f>D14</f>
        <v>229</v>
      </c>
    </row>
    <row r="14" spans="1:4" ht="15" customHeight="1">
      <c r="A14" s="52"/>
      <c r="B14" s="50"/>
      <c r="C14" s="30" t="s">
        <v>25</v>
      </c>
      <c r="D14" s="39">
        <v>229</v>
      </c>
    </row>
    <row r="15" spans="1:4" ht="15" customHeight="1">
      <c r="A15" s="49" t="s">
        <v>189</v>
      </c>
      <c r="B15" s="50"/>
      <c r="C15" s="30" t="s">
        <v>27</v>
      </c>
      <c r="D15" s="39">
        <f>D16</f>
        <v>528</v>
      </c>
    </row>
    <row r="16" spans="1:4" ht="15" customHeight="1">
      <c r="A16" s="52"/>
      <c r="B16" s="50"/>
      <c r="C16" s="30" t="s">
        <v>29</v>
      </c>
      <c r="D16" s="39">
        <f>488+40</f>
        <v>528</v>
      </c>
    </row>
    <row r="17" spans="1:4" ht="15" customHeight="1">
      <c r="A17" s="52"/>
      <c r="B17" s="50"/>
      <c r="C17" s="30" t="s">
        <v>30</v>
      </c>
      <c r="D17" s="39">
        <f>D18</f>
        <v>96</v>
      </c>
    </row>
    <row r="18" spans="1:4" ht="15" customHeight="1">
      <c r="A18" s="49"/>
      <c r="B18" s="50"/>
      <c r="C18" s="30" t="s">
        <v>31</v>
      </c>
      <c r="D18" s="39">
        <v>96</v>
      </c>
    </row>
    <row r="19" spans="1:4" ht="15" customHeight="1">
      <c r="A19" s="49"/>
      <c r="B19" s="50"/>
      <c r="C19" s="30" t="s">
        <v>32</v>
      </c>
      <c r="D19" s="39">
        <f>D20</f>
        <v>760</v>
      </c>
    </row>
    <row r="20" spans="1:4" ht="15" customHeight="1">
      <c r="A20" s="49"/>
      <c r="B20" s="50"/>
      <c r="C20" s="30" t="s">
        <v>33</v>
      </c>
      <c r="D20" s="39">
        <f>D21</f>
        <v>760</v>
      </c>
    </row>
    <row r="21" spans="1:4" ht="15" customHeight="1">
      <c r="A21" s="49"/>
      <c r="B21" s="50"/>
      <c r="C21" s="30" t="s">
        <v>34</v>
      </c>
      <c r="D21" s="39">
        <v>760</v>
      </c>
    </row>
    <row r="22" spans="1:4" ht="15" customHeight="1">
      <c r="A22" s="49"/>
      <c r="B22" s="50"/>
      <c r="C22" s="30" t="s">
        <v>35</v>
      </c>
      <c r="D22" s="39">
        <f>SUM(D23,D25)</f>
        <v>1048</v>
      </c>
    </row>
    <row r="23" spans="1:4" ht="15" customHeight="1">
      <c r="A23" s="49"/>
      <c r="B23" s="50"/>
      <c r="C23" s="30" t="s">
        <v>36</v>
      </c>
      <c r="D23" s="39">
        <f>D24</f>
        <v>491</v>
      </c>
    </row>
    <row r="24" spans="1:4" ht="15" customHeight="1">
      <c r="A24" s="49"/>
      <c r="B24" s="50"/>
      <c r="C24" s="49" t="s">
        <v>13</v>
      </c>
      <c r="D24" s="39">
        <v>491</v>
      </c>
    </row>
    <row r="25" spans="1:4" ht="15" customHeight="1">
      <c r="A25" s="49"/>
      <c r="B25" s="50"/>
      <c r="C25" s="30" t="s">
        <v>37</v>
      </c>
      <c r="D25" s="39">
        <f>SUM(D26:D29)</f>
        <v>557</v>
      </c>
    </row>
    <row r="26" spans="1:4" ht="15" customHeight="1">
      <c r="A26" s="49"/>
      <c r="B26" s="50"/>
      <c r="C26" s="30" t="s">
        <v>38</v>
      </c>
      <c r="D26" s="39">
        <v>31</v>
      </c>
    </row>
    <row r="27" spans="1:4" ht="15" customHeight="1">
      <c r="A27" s="49"/>
      <c r="B27" s="50"/>
      <c r="C27" s="30" t="s">
        <v>39</v>
      </c>
      <c r="D27" s="39">
        <v>16</v>
      </c>
    </row>
    <row r="28" spans="1:4" ht="15" customHeight="1">
      <c r="A28" s="49"/>
      <c r="B28" s="50"/>
      <c r="C28" s="4" t="s">
        <v>40</v>
      </c>
      <c r="D28" s="39">
        <v>360</v>
      </c>
    </row>
    <row r="29" spans="1:4" ht="15" customHeight="1">
      <c r="A29" s="49"/>
      <c r="B29" s="50"/>
      <c r="C29" s="4" t="s">
        <v>41</v>
      </c>
      <c r="D29" s="39">
        <v>150</v>
      </c>
    </row>
    <row r="30" spans="1:4" ht="15" customHeight="1">
      <c r="A30" s="49"/>
      <c r="B30" s="50"/>
      <c r="C30" s="30" t="s">
        <v>42</v>
      </c>
      <c r="D30" s="39">
        <f>D31</f>
        <v>736</v>
      </c>
    </row>
    <row r="31" spans="1:4" ht="15" customHeight="1">
      <c r="A31" s="49"/>
      <c r="B31" s="50"/>
      <c r="C31" s="30" t="s">
        <v>43</v>
      </c>
      <c r="D31" s="39">
        <f>D32</f>
        <v>736</v>
      </c>
    </row>
    <row r="32" spans="1:4" ht="15" customHeight="1">
      <c r="A32" s="49"/>
      <c r="B32" s="50"/>
      <c r="C32" s="30" t="s">
        <v>44</v>
      </c>
      <c r="D32" s="39">
        <v>736</v>
      </c>
    </row>
    <row r="33" spans="1:4" ht="15" customHeight="1">
      <c r="A33" s="49"/>
      <c r="B33" s="50"/>
      <c r="C33" s="30" t="s">
        <v>45</v>
      </c>
      <c r="D33" s="39">
        <f>SUM(D34,D39,D41,D43,D47)</f>
        <v>50541</v>
      </c>
    </row>
    <row r="34" spans="1:4" ht="15" customHeight="1">
      <c r="A34" s="49"/>
      <c r="B34" s="50"/>
      <c r="C34" s="51" t="s">
        <v>46</v>
      </c>
      <c r="D34" s="39">
        <f>SUM(D35:D38)</f>
        <v>13853</v>
      </c>
    </row>
    <row r="35" spans="1:4" ht="15" customHeight="1">
      <c r="A35" s="49"/>
      <c r="B35" s="50"/>
      <c r="C35" s="4" t="s">
        <v>13</v>
      </c>
      <c r="D35" s="39">
        <f>6682+74</f>
        <v>6756</v>
      </c>
    </row>
    <row r="36" spans="1:4" ht="15" customHeight="1">
      <c r="A36" s="49"/>
      <c r="B36" s="50"/>
      <c r="C36" s="30" t="s">
        <v>47</v>
      </c>
      <c r="D36" s="39">
        <f>5064-74</f>
        <v>4990</v>
      </c>
    </row>
    <row r="37" spans="1:4" ht="15" customHeight="1">
      <c r="A37" s="49"/>
      <c r="B37" s="50"/>
      <c r="C37" s="30" t="s">
        <v>48</v>
      </c>
      <c r="D37" s="39">
        <v>837</v>
      </c>
    </row>
    <row r="38" spans="1:4" ht="15" customHeight="1">
      <c r="A38" s="49"/>
      <c r="B38" s="50"/>
      <c r="C38" s="30" t="s">
        <v>49</v>
      </c>
      <c r="D38" s="39">
        <v>1270</v>
      </c>
    </row>
    <row r="39" spans="1:4" ht="15" customHeight="1">
      <c r="A39" s="49"/>
      <c r="B39" s="50"/>
      <c r="C39" s="51" t="s">
        <v>50</v>
      </c>
      <c r="D39" s="39">
        <f>D40</f>
        <v>10000</v>
      </c>
    </row>
    <row r="40" spans="1:4" ht="15" customHeight="1">
      <c r="A40" s="49"/>
      <c r="B40" s="50"/>
      <c r="C40" s="51" t="s">
        <v>51</v>
      </c>
      <c r="D40" s="39">
        <v>10000</v>
      </c>
    </row>
    <row r="41" spans="1:4" ht="15" customHeight="1">
      <c r="A41" s="49"/>
      <c r="B41" s="50"/>
      <c r="C41" s="30" t="s">
        <v>52</v>
      </c>
      <c r="D41" s="39">
        <f>D42</f>
        <v>4405</v>
      </c>
    </row>
    <row r="42" spans="1:4" ht="15" customHeight="1">
      <c r="A42" s="49"/>
      <c r="B42" s="50"/>
      <c r="C42" s="30" t="s">
        <v>53</v>
      </c>
      <c r="D42" s="39">
        <v>4405</v>
      </c>
    </row>
    <row r="43" spans="1:4" ht="15" customHeight="1">
      <c r="A43" s="49"/>
      <c r="B43" s="50"/>
      <c r="C43" s="30" t="s">
        <v>54</v>
      </c>
      <c r="D43" s="39">
        <f>SUM(D44:D46)</f>
        <v>21240</v>
      </c>
    </row>
    <row r="44" spans="1:4" ht="15" customHeight="1">
      <c r="A44" s="49"/>
      <c r="B44" s="50"/>
      <c r="C44" s="31" t="s">
        <v>55</v>
      </c>
      <c r="D44" s="39">
        <v>1870</v>
      </c>
    </row>
    <row r="45" spans="1:4" ht="15" customHeight="1">
      <c r="A45" s="49"/>
      <c r="B45" s="50"/>
      <c r="C45" s="30" t="s">
        <v>56</v>
      </c>
      <c r="D45" s="39">
        <v>17720</v>
      </c>
    </row>
    <row r="46" spans="1:4" ht="15" customHeight="1">
      <c r="A46" s="49"/>
      <c r="B46" s="50"/>
      <c r="C46" s="31" t="s">
        <v>57</v>
      </c>
      <c r="D46" s="39">
        <v>1650</v>
      </c>
    </row>
    <row r="47" spans="1:4" ht="15" customHeight="1">
      <c r="A47" s="49"/>
      <c r="B47" s="50"/>
      <c r="C47" s="30" t="s">
        <v>58</v>
      </c>
      <c r="D47" s="39">
        <f>D48</f>
        <v>1043</v>
      </c>
    </row>
    <row r="48" spans="1:4" ht="15" customHeight="1">
      <c r="A48" s="49"/>
      <c r="B48" s="50"/>
      <c r="C48" s="30" t="s">
        <v>59</v>
      </c>
      <c r="D48" s="39">
        <v>1043</v>
      </c>
    </row>
    <row r="49" spans="1:4" ht="15" customHeight="1">
      <c r="A49" s="49"/>
      <c r="B49" s="50"/>
      <c r="C49" s="30" t="s">
        <v>60</v>
      </c>
      <c r="D49" s="39">
        <f>D50</f>
        <v>1500</v>
      </c>
    </row>
    <row r="50" spans="1:4" ht="15" customHeight="1">
      <c r="A50" s="49"/>
      <c r="B50" s="50"/>
      <c r="C50" s="30" t="s">
        <v>61</v>
      </c>
      <c r="D50" s="39">
        <f>D51</f>
        <v>1500</v>
      </c>
    </row>
    <row r="51" spans="1:4" ht="15" customHeight="1">
      <c r="A51" s="49"/>
      <c r="B51" s="50"/>
      <c r="C51" s="30" t="s">
        <v>13</v>
      </c>
      <c r="D51" s="39">
        <v>1500</v>
      </c>
    </row>
    <row r="52" spans="1:4" ht="15" customHeight="1">
      <c r="A52" s="49"/>
      <c r="B52" s="50"/>
      <c r="C52" s="30" t="s">
        <v>62</v>
      </c>
      <c r="D52" s="39">
        <f>D53</f>
        <v>1150</v>
      </c>
    </row>
    <row r="53" spans="1:4" ht="15" customHeight="1">
      <c r="A53" s="49"/>
      <c r="B53" s="50"/>
      <c r="C53" s="51" t="s">
        <v>63</v>
      </c>
      <c r="D53" s="39">
        <f>SUM(D54:D55)</f>
        <v>1150</v>
      </c>
    </row>
    <row r="54" spans="1:4" ht="15" customHeight="1">
      <c r="A54" s="49"/>
      <c r="B54" s="50"/>
      <c r="C54" s="30" t="s">
        <v>64</v>
      </c>
      <c r="D54" s="39">
        <v>850</v>
      </c>
    </row>
    <row r="55" spans="1:4" ht="15" customHeight="1">
      <c r="A55" s="49"/>
      <c r="B55" s="50"/>
      <c r="C55" s="51" t="s">
        <v>65</v>
      </c>
      <c r="D55" s="39">
        <v>300</v>
      </c>
    </row>
    <row r="56" spans="1:4" ht="15" customHeight="1">
      <c r="A56" s="68" t="s">
        <v>66</v>
      </c>
      <c r="B56" s="50">
        <f>B6+B11</f>
        <v>57224</v>
      </c>
      <c r="C56" s="68" t="s">
        <v>67</v>
      </c>
      <c r="D56" s="39">
        <f>SUM(D6,D19,D22,D30,D33,D49,D52)</f>
        <v>57224</v>
      </c>
    </row>
    <row r="57" spans="1:4" ht="15" customHeight="1">
      <c r="A57" s="69" t="s">
        <v>74</v>
      </c>
      <c r="B57" s="31"/>
      <c r="C57" s="69" t="s">
        <v>73</v>
      </c>
      <c r="D57" s="39"/>
    </row>
    <row r="58" spans="1:4" ht="15" customHeight="1">
      <c r="A58" s="53" t="s">
        <v>75</v>
      </c>
      <c r="B58" s="50">
        <f>B56</f>
        <v>57224</v>
      </c>
      <c r="C58" s="53" t="s">
        <v>76</v>
      </c>
      <c r="D58" s="39">
        <f>D56</f>
        <v>57224</v>
      </c>
    </row>
    <row r="59" ht="19.5" customHeight="1"/>
  </sheetData>
  <sheetProtection/>
  <mergeCells count="3">
    <mergeCell ref="A2:D2"/>
    <mergeCell ref="A4:B4"/>
    <mergeCell ref="C4:D4"/>
  </mergeCells>
  <printOptions horizontalCentered="1"/>
  <pageMargins left="0.39" right="0.39" top="0.39" bottom="0.39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3"/>
  <sheetViews>
    <sheetView defaultGridColor="0" zoomScalePageLayoutView="0" colorId="30" workbookViewId="0" topLeftCell="A1">
      <pane xSplit="6" ySplit="5" topLeftCell="G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2" sqref="D22"/>
    </sheetView>
  </sheetViews>
  <sheetFormatPr defaultColWidth="9.00390625" defaultRowHeight="14.25"/>
  <cols>
    <col min="1" max="1" width="24.125" style="33" customWidth="1"/>
    <col min="2" max="2" width="11.625" style="34" customWidth="1"/>
    <col min="3" max="3" width="31.625" style="34" customWidth="1"/>
    <col min="4" max="6" width="11.625" style="33" customWidth="1"/>
    <col min="7" max="16384" width="9.00390625" style="33" customWidth="1"/>
  </cols>
  <sheetData>
    <row r="1" spans="1:3" ht="18" customHeight="1">
      <c r="A1" s="33" t="s">
        <v>190</v>
      </c>
      <c r="B1" s="33"/>
      <c r="C1" s="33"/>
    </row>
    <row r="2" spans="1:6" ht="23.25" customHeight="1">
      <c r="A2" s="102" t="s">
        <v>191</v>
      </c>
      <c r="B2" s="102"/>
      <c r="C2" s="102"/>
      <c r="D2" s="102"/>
      <c r="E2" s="102"/>
      <c r="F2" s="102"/>
    </row>
    <row r="3" spans="1:8" ht="18.75" customHeight="1">
      <c r="A3" s="103" t="s">
        <v>2</v>
      </c>
      <c r="B3" s="103"/>
      <c r="C3" s="103"/>
      <c r="D3" s="103"/>
      <c r="E3" s="103"/>
      <c r="F3" s="35" t="s">
        <v>3</v>
      </c>
      <c r="G3" s="36"/>
      <c r="H3" s="36"/>
    </row>
    <row r="4" spans="1:6" ht="19.5" customHeight="1">
      <c r="A4" s="104" t="s">
        <v>79</v>
      </c>
      <c r="B4" s="106" t="s">
        <v>192</v>
      </c>
      <c r="C4" s="108" t="s">
        <v>193</v>
      </c>
      <c r="D4" s="110" t="s">
        <v>104</v>
      </c>
      <c r="E4" s="110" t="s">
        <v>105</v>
      </c>
      <c r="F4" s="110" t="s">
        <v>106</v>
      </c>
    </row>
    <row r="5" spans="1:6" ht="19.5" customHeight="1">
      <c r="A5" s="105"/>
      <c r="B5" s="107"/>
      <c r="C5" s="109"/>
      <c r="D5" s="111"/>
      <c r="E5" s="111"/>
      <c r="F5" s="111"/>
    </row>
    <row r="6" spans="1:6" ht="19.5" customHeight="1">
      <c r="A6" s="37" t="s">
        <v>94</v>
      </c>
      <c r="B6" s="38"/>
      <c r="C6" s="38"/>
      <c r="D6" s="39">
        <f>D7+D48+D63+D80+D95+D111+D126</f>
        <v>35984</v>
      </c>
      <c r="E6" s="39">
        <f>E7+E48+E63+E80+E95+E111+E126</f>
        <v>14078</v>
      </c>
      <c r="F6" s="39">
        <f>F7+F48+F63+F80+F95+F111+F126</f>
        <v>21906</v>
      </c>
    </row>
    <row r="7" spans="1:6" ht="19.5" customHeight="1">
      <c r="A7" s="37" t="s">
        <v>95</v>
      </c>
      <c r="B7" s="38"/>
      <c r="C7" s="38"/>
      <c r="D7" s="39">
        <f>D8+D19+D22+D29+D32+D41+D44</f>
        <v>20286</v>
      </c>
      <c r="E7" s="39">
        <f>E8+E19+E22+E29+E32+E41+E44</f>
        <v>8530</v>
      </c>
      <c r="F7" s="39">
        <f>F8+F19+F22+F29+F32+F41+F44</f>
        <v>11756</v>
      </c>
    </row>
    <row r="8" spans="1:6" ht="19.5" customHeight="1">
      <c r="A8" s="37"/>
      <c r="B8" s="38">
        <v>201</v>
      </c>
      <c r="C8" s="38" t="s">
        <v>194</v>
      </c>
      <c r="D8" s="39">
        <f aca="true" t="shared" si="0" ref="D8:D47">E8+F8</f>
        <v>1278</v>
      </c>
      <c r="E8" s="39"/>
      <c r="F8" s="39">
        <f>F9+F11++F13+F15+F17</f>
        <v>1278</v>
      </c>
    </row>
    <row r="9" spans="1:6" ht="19.5" customHeight="1">
      <c r="A9" s="37"/>
      <c r="B9" s="38">
        <v>20106</v>
      </c>
      <c r="C9" s="38" t="s">
        <v>195</v>
      </c>
      <c r="D9" s="39">
        <f t="shared" si="0"/>
        <v>255</v>
      </c>
      <c r="E9" s="39"/>
      <c r="F9" s="39">
        <f>F10</f>
        <v>255</v>
      </c>
    </row>
    <row r="10" spans="1:6" ht="19.5" customHeight="1">
      <c r="A10" s="37"/>
      <c r="B10" s="38">
        <v>2010602</v>
      </c>
      <c r="C10" s="38" t="s">
        <v>196</v>
      </c>
      <c r="D10" s="39">
        <f t="shared" si="0"/>
        <v>255</v>
      </c>
      <c r="E10" s="39"/>
      <c r="F10" s="39">
        <v>255</v>
      </c>
    </row>
    <row r="11" spans="1:6" ht="19.5" customHeight="1">
      <c r="A11" s="37"/>
      <c r="B11" s="38">
        <v>20111</v>
      </c>
      <c r="C11" s="38" t="s">
        <v>197</v>
      </c>
      <c r="D11" s="39">
        <f t="shared" si="0"/>
        <v>210</v>
      </c>
      <c r="E11" s="39"/>
      <c r="F11" s="39">
        <f>F12</f>
        <v>210</v>
      </c>
    </row>
    <row r="12" spans="1:6" ht="19.5" customHeight="1">
      <c r="A12" s="37"/>
      <c r="B12" s="38">
        <v>2011199</v>
      </c>
      <c r="C12" s="38" t="s">
        <v>198</v>
      </c>
      <c r="D12" s="39">
        <f t="shared" si="0"/>
        <v>210</v>
      </c>
      <c r="E12" s="39"/>
      <c r="F12" s="39">
        <v>210</v>
      </c>
    </row>
    <row r="13" spans="1:6" ht="19.5" customHeight="1">
      <c r="A13" s="37"/>
      <c r="B13" s="38">
        <v>20129</v>
      </c>
      <c r="C13" s="38" t="s">
        <v>199</v>
      </c>
      <c r="D13" s="39">
        <f t="shared" si="0"/>
        <v>229</v>
      </c>
      <c r="E13" s="39"/>
      <c r="F13" s="39">
        <f>F14</f>
        <v>229</v>
      </c>
    </row>
    <row r="14" spans="1:6" ht="19.5" customHeight="1">
      <c r="A14" s="37"/>
      <c r="B14" s="38">
        <v>2012999</v>
      </c>
      <c r="C14" s="38" t="s">
        <v>200</v>
      </c>
      <c r="D14" s="39">
        <f t="shared" si="0"/>
        <v>229</v>
      </c>
      <c r="E14" s="39"/>
      <c r="F14" s="39">
        <v>229</v>
      </c>
    </row>
    <row r="15" spans="1:6" ht="19.5" customHeight="1">
      <c r="A15" s="37"/>
      <c r="B15" s="38">
        <v>20132</v>
      </c>
      <c r="C15" s="38" t="s">
        <v>201</v>
      </c>
      <c r="D15" s="39">
        <f t="shared" si="0"/>
        <v>488</v>
      </c>
      <c r="E15" s="39"/>
      <c r="F15" s="39">
        <f>F16</f>
        <v>488</v>
      </c>
    </row>
    <row r="16" spans="1:6" ht="19.5" customHeight="1">
      <c r="A16" s="37"/>
      <c r="B16" s="38">
        <v>2013299</v>
      </c>
      <c r="C16" s="38" t="s">
        <v>202</v>
      </c>
      <c r="D16" s="39">
        <f t="shared" si="0"/>
        <v>488</v>
      </c>
      <c r="E16" s="39"/>
      <c r="F16" s="39">
        <v>488</v>
      </c>
    </row>
    <row r="17" spans="1:6" ht="19.5" customHeight="1">
      <c r="A17" s="37"/>
      <c r="B17" s="38">
        <v>20136</v>
      </c>
      <c r="C17" s="38" t="s">
        <v>203</v>
      </c>
      <c r="D17" s="39">
        <f t="shared" si="0"/>
        <v>96</v>
      </c>
      <c r="E17" s="39"/>
      <c r="F17" s="39">
        <f>F18</f>
        <v>96</v>
      </c>
    </row>
    <row r="18" spans="1:6" ht="19.5" customHeight="1">
      <c r="A18" s="37"/>
      <c r="B18" s="38">
        <v>2013699</v>
      </c>
      <c r="C18" s="38" t="s">
        <v>30</v>
      </c>
      <c r="D18" s="39">
        <f t="shared" si="0"/>
        <v>96</v>
      </c>
      <c r="E18" s="39"/>
      <c r="F18" s="39">
        <v>96</v>
      </c>
    </row>
    <row r="19" spans="1:6" ht="19.5" customHeight="1">
      <c r="A19" s="37"/>
      <c r="B19" s="38">
        <v>204</v>
      </c>
      <c r="C19" s="38" t="s">
        <v>204</v>
      </c>
      <c r="D19" s="39">
        <f t="shared" si="0"/>
        <v>760</v>
      </c>
      <c r="E19" s="39"/>
      <c r="F19" s="39">
        <f>F20</f>
        <v>760</v>
      </c>
    </row>
    <row r="20" spans="1:6" ht="19.5" customHeight="1">
      <c r="A20" s="37"/>
      <c r="B20" s="38">
        <v>20402</v>
      </c>
      <c r="C20" s="38" t="s">
        <v>205</v>
      </c>
      <c r="D20" s="39">
        <f t="shared" si="0"/>
        <v>760</v>
      </c>
      <c r="E20" s="39"/>
      <c r="F20" s="39">
        <f>F21</f>
        <v>760</v>
      </c>
    </row>
    <row r="21" spans="1:6" ht="19.5" customHeight="1">
      <c r="A21" s="37"/>
      <c r="B21" s="38">
        <v>2040204</v>
      </c>
      <c r="C21" s="38" t="s">
        <v>206</v>
      </c>
      <c r="D21" s="39">
        <f t="shared" si="0"/>
        <v>760</v>
      </c>
      <c r="E21" s="39"/>
      <c r="F21" s="39">
        <v>760</v>
      </c>
    </row>
    <row r="22" spans="1:6" ht="19.5" customHeight="1">
      <c r="A22" s="37"/>
      <c r="B22" s="38">
        <v>208</v>
      </c>
      <c r="C22" s="38" t="s">
        <v>207</v>
      </c>
      <c r="D22" s="39">
        <f t="shared" si="0"/>
        <v>824</v>
      </c>
      <c r="E22" s="39">
        <f>E23+E25</f>
        <v>333</v>
      </c>
      <c r="F22" s="39">
        <f>F23+F25</f>
        <v>491</v>
      </c>
    </row>
    <row r="23" spans="1:6" ht="19.5" customHeight="1">
      <c r="A23" s="37"/>
      <c r="B23" s="38">
        <v>20801</v>
      </c>
      <c r="C23" s="38" t="s">
        <v>208</v>
      </c>
      <c r="D23" s="39">
        <f t="shared" si="0"/>
        <v>491</v>
      </c>
      <c r="E23" s="39"/>
      <c r="F23" s="39">
        <f>F24</f>
        <v>491</v>
      </c>
    </row>
    <row r="24" spans="1:6" ht="19.5" customHeight="1">
      <c r="A24" s="37"/>
      <c r="B24" s="38">
        <v>2080102</v>
      </c>
      <c r="C24" s="38" t="s">
        <v>196</v>
      </c>
      <c r="D24" s="39">
        <f t="shared" si="0"/>
        <v>491</v>
      </c>
      <c r="E24" s="39"/>
      <c r="F24" s="39">
        <v>491</v>
      </c>
    </row>
    <row r="25" spans="1:9" ht="19.5" customHeight="1">
      <c r="A25" s="37"/>
      <c r="B25" s="38">
        <v>20805</v>
      </c>
      <c r="C25" s="38" t="s">
        <v>209</v>
      </c>
      <c r="D25" s="40">
        <f t="shared" si="0"/>
        <v>333</v>
      </c>
      <c r="E25" s="40">
        <f>SUM(E26:E28)</f>
        <v>333</v>
      </c>
      <c r="F25" s="40"/>
      <c r="H25" s="41"/>
      <c r="I25" s="41"/>
    </row>
    <row r="26" spans="1:9" ht="19.5" customHeight="1">
      <c r="A26" s="37"/>
      <c r="B26" s="38">
        <v>2080501</v>
      </c>
      <c r="C26" s="38" t="s">
        <v>210</v>
      </c>
      <c r="D26" s="40">
        <f t="shared" si="0"/>
        <v>31</v>
      </c>
      <c r="E26" s="40">
        <v>31</v>
      </c>
      <c r="F26" s="40"/>
      <c r="H26" s="41"/>
      <c r="I26" s="41"/>
    </row>
    <row r="27" spans="1:9" ht="19.5" customHeight="1">
      <c r="A27" s="37"/>
      <c r="B27" s="38">
        <v>2080505</v>
      </c>
      <c r="C27" s="38" t="s">
        <v>211</v>
      </c>
      <c r="D27" s="40">
        <f t="shared" si="0"/>
        <v>199</v>
      </c>
      <c r="E27" s="40">
        <v>199</v>
      </c>
      <c r="F27" s="40"/>
      <c r="H27" s="41"/>
      <c r="I27" s="41"/>
    </row>
    <row r="28" spans="1:9" ht="19.5" customHeight="1">
      <c r="A28" s="37"/>
      <c r="B28" s="38">
        <v>2080506</v>
      </c>
      <c r="C28" s="38" t="s">
        <v>212</v>
      </c>
      <c r="D28" s="40">
        <f t="shared" si="0"/>
        <v>103</v>
      </c>
      <c r="E28" s="40">
        <v>103</v>
      </c>
      <c r="F28" s="40"/>
      <c r="H28" s="41"/>
      <c r="I28" s="41"/>
    </row>
    <row r="29" spans="1:9" ht="19.5" customHeight="1">
      <c r="A29" s="37"/>
      <c r="B29" s="38">
        <v>210</v>
      </c>
      <c r="C29" s="38" t="s">
        <v>213</v>
      </c>
      <c r="D29" s="40">
        <f t="shared" si="0"/>
        <v>736</v>
      </c>
      <c r="E29" s="40"/>
      <c r="F29" s="40">
        <f>F30</f>
        <v>736</v>
      </c>
      <c r="H29" s="41"/>
      <c r="I29" s="41"/>
    </row>
    <row r="30" spans="1:9" ht="19.5" customHeight="1">
      <c r="A30" s="37"/>
      <c r="B30" s="38">
        <v>21007</v>
      </c>
      <c r="C30" s="38" t="s">
        <v>214</v>
      </c>
      <c r="D30" s="40">
        <f t="shared" si="0"/>
        <v>736</v>
      </c>
      <c r="E30" s="40"/>
      <c r="F30" s="40">
        <f>F31</f>
        <v>736</v>
      </c>
      <c r="H30" s="41"/>
      <c r="I30" s="41"/>
    </row>
    <row r="31" spans="1:9" ht="19.5" customHeight="1">
      <c r="A31" s="37"/>
      <c r="B31" s="38">
        <v>2100799</v>
      </c>
      <c r="C31" s="38" t="s">
        <v>215</v>
      </c>
      <c r="D31" s="40">
        <f t="shared" si="0"/>
        <v>736</v>
      </c>
      <c r="E31" s="40"/>
      <c r="F31" s="40">
        <f>339+397</f>
        <v>736</v>
      </c>
      <c r="H31" s="41"/>
      <c r="I31" s="41"/>
    </row>
    <row r="32" spans="1:9" ht="19.5" customHeight="1">
      <c r="A32" s="37"/>
      <c r="B32" s="38">
        <v>212</v>
      </c>
      <c r="C32" s="38" t="s">
        <v>216</v>
      </c>
      <c r="D32" s="40">
        <f t="shared" si="0"/>
        <v>14507</v>
      </c>
      <c r="E32" s="40">
        <f>E33+E37+E39</f>
        <v>7516</v>
      </c>
      <c r="F32" s="40">
        <f>F33+F37+F39</f>
        <v>6991</v>
      </c>
      <c r="H32" s="41"/>
      <c r="I32" s="41"/>
    </row>
    <row r="33" spans="1:9" ht="19.5" customHeight="1">
      <c r="A33" s="37"/>
      <c r="B33" s="38">
        <v>21201</v>
      </c>
      <c r="C33" s="38" t="s">
        <v>217</v>
      </c>
      <c r="D33" s="40">
        <f t="shared" si="0"/>
        <v>7087</v>
      </c>
      <c r="E33" s="40">
        <f>SUM(E34:E36)</f>
        <v>1139</v>
      </c>
      <c r="F33" s="40">
        <f>SUM(F34:F36)</f>
        <v>5948</v>
      </c>
      <c r="H33" s="41"/>
      <c r="I33" s="41"/>
    </row>
    <row r="34" spans="1:9" ht="19.5" customHeight="1">
      <c r="A34" s="37"/>
      <c r="B34" s="38">
        <v>2120102</v>
      </c>
      <c r="C34" s="38" t="s">
        <v>196</v>
      </c>
      <c r="D34" s="40">
        <f t="shared" si="0"/>
        <v>5524</v>
      </c>
      <c r="E34" s="40">
        <v>1139</v>
      </c>
      <c r="F34" s="40">
        <f>3298+387+700</f>
        <v>4385</v>
      </c>
      <c r="H34" s="41"/>
      <c r="I34" s="41"/>
    </row>
    <row r="35" spans="1:9" ht="19.5" customHeight="1">
      <c r="A35" s="37"/>
      <c r="B35" s="38">
        <v>2120104</v>
      </c>
      <c r="C35" s="38" t="s">
        <v>218</v>
      </c>
      <c r="D35" s="40">
        <f t="shared" si="0"/>
        <v>293</v>
      </c>
      <c r="E35" s="40"/>
      <c r="F35" s="40">
        <v>293</v>
      </c>
      <c r="H35" s="41"/>
      <c r="I35" s="41"/>
    </row>
    <row r="36" spans="1:9" ht="19.5" customHeight="1">
      <c r="A36" s="37"/>
      <c r="B36" s="38">
        <v>2120199</v>
      </c>
      <c r="C36" s="38" t="s">
        <v>219</v>
      </c>
      <c r="D36" s="40">
        <f t="shared" si="0"/>
        <v>1270</v>
      </c>
      <c r="E36" s="40"/>
      <c r="F36" s="40">
        <v>1270</v>
      </c>
      <c r="H36" s="41"/>
      <c r="I36" s="41"/>
    </row>
    <row r="37" spans="1:9" ht="19.5" customHeight="1">
      <c r="A37" s="37"/>
      <c r="B37" s="38">
        <v>21202</v>
      </c>
      <c r="C37" s="38" t="s">
        <v>220</v>
      </c>
      <c r="D37" s="40">
        <f t="shared" si="0"/>
        <v>6377</v>
      </c>
      <c r="E37" s="40">
        <f>E38</f>
        <v>6377</v>
      </c>
      <c r="F37" s="40"/>
      <c r="H37" s="41"/>
      <c r="I37" s="41"/>
    </row>
    <row r="38" spans="1:9" ht="19.5" customHeight="1">
      <c r="A38" s="37"/>
      <c r="B38" s="38">
        <v>2120201</v>
      </c>
      <c r="C38" s="38" t="s">
        <v>50</v>
      </c>
      <c r="D38" s="40">
        <f t="shared" si="0"/>
        <v>6377</v>
      </c>
      <c r="E38" s="40">
        <v>6377</v>
      </c>
      <c r="F38" s="40"/>
      <c r="H38" s="41"/>
      <c r="I38" s="41"/>
    </row>
    <row r="39" spans="1:6" ht="19.5" customHeight="1">
      <c r="A39" s="37"/>
      <c r="B39" s="38">
        <v>21299</v>
      </c>
      <c r="C39" s="38" t="s">
        <v>221</v>
      </c>
      <c r="D39" s="39">
        <f t="shared" si="0"/>
        <v>1043</v>
      </c>
      <c r="E39" s="39"/>
      <c r="F39" s="39">
        <f>F40</f>
        <v>1043</v>
      </c>
    </row>
    <row r="40" spans="1:6" ht="19.5" customHeight="1">
      <c r="A40" s="37"/>
      <c r="B40" s="38">
        <v>2129999</v>
      </c>
      <c r="C40" s="38" t="s">
        <v>58</v>
      </c>
      <c r="D40" s="39">
        <f t="shared" si="0"/>
        <v>1043</v>
      </c>
      <c r="E40" s="39"/>
      <c r="F40" s="39">
        <v>1043</v>
      </c>
    </row>
    <row r="41" spans="1:6" ht="19.5" customHeight="1">
      <c r="A41" s="37"/>
      <c r="B41" s="38">
        <v>215</v>
      </c>
      <c r="C41" s="38" t="s">
        <v>222</v>
      </c>
      <c r="D41" s="39">
        <f t="shared" si="0"/>
        <v>1500</v>
      </c>
      <c r="E41" s="39"/>
      <c r="F41" s="39">
        <f>F42</f>
        <v>1500</v>
      </c>
    </row>
    <row r="42" spans="1:6" ht="19.5" customHeight="1">
      <c r="A42" s="37"/>
      <c r="B42" s="38">
        <v>21506</v>
      </c>
      <c r="C42" s="38" t="s">
        <v>223</v>
      </c>
      <c r="D42" s="39">
        <f t="shared" si="0"/>
        <v>1500</v>
      </c>
      <c r="E42" s="39"/>
      <c r="F42" s="39">
        <f>F43</f>
        <v>1500</v>
      </c>
    </row>
    <row r="43" spans="1:6" ht="19.5" customHeight="1">
      <c r="A43" s="37"/>
      <c r="B43" s="38">
        <v>2150602</v>
      </c>
      <c r="C43" s="38" t="s">
        <v>196</v>
      </c>
      <c r="D43" s="39">
        <f t="shared" si="0"/>
        <v>1500</v>
      </c>
      <c r="E43" s="39"/>
      <c r="F43" s="39">
        <v>1500</v>
      </c>
    </row>
    <row r="44" spans="1:6" ht="19.5" customHeight="1">
      <c r="A44" s="37"/>
      <c r="B44" s="38">
        <v>221</v>
      </c>
      <c r="C44" s="38" t="s">
        <v>224</v>
      </c>
      <c r="D44" s="39">
        <f t="shared" si="0"/>
        <v>681</v>
      </c>
      <c r="E44" s="39">
        <f>E45</f>
        <v>681</v>
      </c>
      <c r="F44" s="39"/>
    </row>
    <row r="45" spans="1:6" ht="19.5" customHeight="1">
      <c r="A45" s="37"/>
      <c r="B45" s="38">
        <v>22102</v>
      </c>
      <c r="C45" s="38" t="s">
        <v>225</v>
      </c>
      <c r="D45" s="39">
        <f t="shared" si="0"/>
        <v>681</v>
      </c>
      <c r="E45" s="39">
        <f>E47+E46</f>
        <v>681</v>
      </c>
      <c r="F45" s="39"/>
    </row>
    <row r="46" spans="1:6" ht="19.5" customHeight="1">
      <c r="A46" s="37"/>
      <c r="B46" s="38">
        <v>2210201</v>
      </c>
      <c r="C46" s="38" t="s">
        <v>226</v>
      </c>
      <c r="D46" s="39">
        <f t="shared" si="0"/>
        <v>490</v>
      </c>
      <c r="E46" s="39">
        <v>490</v>
      </c>
      <c r="F46" s="39"/>
    </row>
    <row r="47" spans="1:6" ht="19.5" customHeight="1">
      <c r="A47" s="37"/>
      <c r="B47" s="38">
        <v>2210203</v>
      </c>
      <c r="C47" s="38" t="s">
        <v>227</v>
      </c>
      <c r="D47" s="39">
        <f t="shared" si="0"/>
        <v>191</v>
      </c>
      <c r="E47" s="39">
        <v>191</v>
      </c>
      <c r="F47" s="39"/>
    </row>
    <row r="48" spans="1:6" ht="19.5" customHeight="1">
      <c r="A48" s="37" t="s">
        <v>96</v>
      </c>
      <c r="B48" s="38"/>
      <c r="C48" s="38"/>
      <c r="D48" s="39">
        <f>+D49+D53+D59</f>
        <v>6388</v>
      </c>
      <c r="E48" s="39">
        <f>+E49+E53+E59</f>
        <v>1398</v>
      </c>
      <c r="F48" s="39">
        <f>+F49+F53+F59</f>
        <v>4990</v>
      </c>
    </row>
    <row r="49" spans="1:6" ht="19.5" customHeight="1">
      <c r="A49" s="37"/>
      <c r="B49" s="38">
        <v>208</v>
      </c>
      <c r="C49" s="38" t="s">
        <v>207</v>
      </c>
      <c r="D49" s="39">
        <f aca="true" t="shared" si="1" ref="D49:D63">E49+F49</f>
        <v>20</v>
      </c>
      <c r="E49" s="39">
        <f>E50</f>
        <v>20</v>
      </c>
      <c r="F49" s="39"/>
    </row>
    <row r="50" spans="1:6" ht="19.5" customHeight="1">
      <c r="A50" s="37"/>
      <c r="B50" s="38">
        <v>20805</v>
      </c>
      <c r="C50" s="38" t="s">
        <v>209</v>
      </c>
      <c r="D50" s="39">
        <f>D51+D52</f>
        <v>20</v>
      </c>
      <c r="E50" s="39">
        <f>E51+E52</f>
        <v>20</v>
      </c>
      <c r="F50" s="39"/>
    </row>
    <row r="51" spans="1:6" ht="19.5" customHeight="1">
      <c r="A51" s="37"/>
      <c r="B51" s="38">
        <v>2080505</v>
      </c>
      <c r="C51" s="38" t="s">
        <v>211</v>
      </c>
      <c r="D51" s="39">
        <f t="shared" si="1"/>
        <v>15</v>
      </c>
      <c r="E51" s="39">
        <v>15</v>
      </c>
      <c r="F51" s="39"/>
    </row>
    <row r="52" spans="1:6" ht="19.5" customHeight="1">
      <c r="A52" s="37"/>
      <c r="B52" s="38">
        <v>2080506</v>
      </c>
      <c r="C52" s="38" t="s">
        <v>212</v>
      </c>
      <c r="D52" s="39">
        <f t="shared" si="1"/>
        <v>5</v>
      </c>
      <c r="E52" s="39">
        <v>5</v>
      </c>
      <c r="F52" s="39"/>
    </row>
    <row r="53" spans="1:6" ht="19.5" customHeight="1">
      <c r="A53" s="37"/>
      <c r="B53" s="38">
        <v>212</v>
      </c>
      <c r="C53" s="38" t="s">
        <v>216</v>
      </c>
      <c r="D53" s="39">
        <f t="shared" si="1"/>
        <v>6310</v>
      </c>
      <c r="E53" s="39">
        <f>E54+E57</f>
        <v>1320</v>
      </c>
      <c r="F53" s="39">
        <f>F54+F57</f>
        <v>4990</v>
      </c>
    </row>
    <row r="54" spans="1:6" ht="19.5" customHeight="1">
      <c r="A54" s="37"/>
      <c r="B54" s="38">
        <v>21201</v>
      </c>
      <c r="C54" s="38" t="s">
        <v>217</v>
      </c>
      <c r="D54" s="39">
        <f>D55+D56</f>
        <v>5935</v>
      </c>
      <c r="E54" s="39">
        <f>E55+E56</f>
        <v>945</v>
      </c>
      <c r="F54" s="39">
        <f>F55+F56</f>
        <v>4990</v>
      </c>
    </row>
    <row r="55" spans="1:6" ht="19.5" customHeight="1">
      <c r="A55" s="37"/>
      <c r="B55" s="38">
        <v>2120102</v>
      </c>
      <c r="C55" s="38" t="s">
        <v>196</v>
      </c>
      <c r="D55" s="39">
        <f t="shared" si="1"/>
        <v>945</v>
      </c>
      <c r="E55" s="39">
        <v>945</v>
      </c>
      <c r="F55" s="39"/>
    </row>
    <row r="56" spans="1:6" ht="19.5" customHeight="1">
      <c r="A56" s="37"/>
      <c r="B56" s="38">
        <v>2120103</v>
      </c>
      <c r="C56" s="38" t="s">
        <v>228</v>
      </c>
      <c r="D56" s="39">
        <f t="shared" si="1"/>
        <v>4990</v>
      </c>
      <c r="E56" s="39"/>
      <c r="F56" s="39">
        <v>4990</v>
      </c>
    </row>
    <row r="57" spans="1:6" ht="19.5" customHeight="1">
      <c r="A57" s="37"/>
      <c r="B57" s="38">
        <v>21202</v>
      </c>
      <c r="C57" s="38" t="s">
        <v>220</v>
      </c>
      <c r="D57" s="39">
        <f t="shared" si="1"/>
        <v>375</v>
      </c>
      <c r="E57" s="39">
        <f>E58</f>
        <v>375</v>
      </c>
      <c r="F57" s="39"/>
    </row>
    <row r="58" spans="1:6" ht="19.5" customHeight="1">
      <c r="A58" s="37"/>
      <c r="B58" s="38">
        <v>2120201</v>
      </c>
      <c r="C58" s="38" t="s">
        <v>50</v>
      </c>
      <c r="D58" s="39">
        <f t="shared" si="1"/>
        <v>375</v>
      </c>
      <c r="E58" s="39">
        <v>375</v>
      </c>
      <c r="F58" s="39"/>
    </row>
    <row r="59" spans="1:6" ht="19.5" customHeight="1">
      <c r="A59" s="37"/>
      <c r="B59" s="38">
        <v>221</v>
      </c>
      <c r="C59" s="38" t="s">
        <v>224</v>
      </c>
      <c r="D59" s="39">
        <f t="shared" si="1"/>
        <v>58</v>
      </c>
      <c r="E59" s="39">
        <f>E60</f>
        <v>58</v>
      </c>
      <c r="F59" s="39"/>
    </row>
    <row r="60" spans="1:6" ht="19.5" customHeight="1">
      <c r="A60" s="37"/>
      <c r="B60" s="38">
        <v>22102</v>
      </c>
      <c r="C60" s="38" t="s">
        <v>225</v>
      </c>
      <c r="D60" s="39">
        <f t="shared" si="1"/>
        <v>58</v>
      </c>
      <c r="E60" s="39">
        <f>E61+E62</f>
        <v>58</v>
      </c>
      <c r="F60" s="39"/>
    </row>
    <row r="61" spans="1:6" ht="19.5" customHeight="1">
      <c r="A61" s="37"/>
      <c r="B61" s="38">
        <v>2210201</v>
      </c>
      <c r="C61" s="38" t="s">
        <v>226</v>
      </c>
      <c r="D61" s="39">
        <f t="shared" si="1"/>
        <v>45</v>
      </c>
      <c r="E61" s="39">
        <v>45</v>
      </c>
      <c r="F61" s="39"/>
    </row>
    <row r="62" spans="1:6" ht="19.5" customHeight="1">
      <c r="A62" s="37"/>
      <c r="B62" s="38">
        <v>2210203</v>
      </c>
      <c r="C62" s="38" t="s">
        <v>227</v>
      </c>
      <c r="D62" s="39">
        <f t="shared" si="1"/>
        <v>13</v>
      </c>
      <c r="E62" s="39">
        <v>13</v>
      </c>
      <c r="F62" s="39"/>
    </row>
    <row r="63" spans="1:6" ht="19.5" customHeight="1">
      <c r="A63" s="37" t="s">
        <v>97</v>
      </c>
      <c r="B63" s="38"/>
      <c r="C63" s="38"/>
      <c r="D63" s="39">
        <f t="shared" si="1"/>
        <v>310</v>
      </c>
      <c r="E63" s="39">
        <f>E64+E67+E71+E76</f>
        <v>270</v>
      </c>
      <c r="F63" s="39">
        <f>F64+F67+F71+F76</f>
        <v>40</v>
      </c>
    </row>
    <row r="64" spans="1:6" ht="19.5" customHeight="1">
      <c r="A64" s="37"/>
      <c r="B64" s="38">
        <v>201</v>
      </c>
      <c r="C64" s="38" t="s">
        <v>194</v>
      </c>
      <c r="D64" s="39">
        <f>D65</f>
        <v>40</v>
      </c>
      <c r="E64" s="39"/>
      <c r="F64" s="39">
        <f>F65</f>
        <v>40</v>
      </c>
    </row>
    <row r="65" spans="1:6" ht="19.5" customHeight="1">
      <c r="A65" s="37"/>
      <c r="B65" s="38">
        <v>20132</v>
      </c>
      <c r="C65" s="38" t="s">
        <v>201</v>
      </c>
      <c r="D65" s="39">
        <f aca="true" t="shared" si="2" ref="D65:D79">E65+F65</f>
        <v>40</v>
      </c>
      <c r="E65" s="39"/>
      <c r="F65" s="39">
        <f>F66</f>
        <v>40</v>
      </c>
    </row>
    <row r="66" spans="1:6" ht="19.5" customHeight="1">
      <c r="A66" s="37"/>
      <c r="B66" s="38">
        <v>2013299</v>
      </c>
      <c r="C66" s="38" t="s">
        <v>202</v>
      </c>
      <c r="D66" s="39">
        <f t="shared" si="2"/>
        <v>40</v>
      </c>
      <c r="E66" s="39"/>
      <c r="F66" s="39">
        <v>40</v>
      </c>
    </row>
    <row r="67" spans="1:6" ht="19.5" customHeight="1">
      <c r="A67" s="37"/>
      <c r="B67" s="38">
        <v>208</v>
      </c>
      <c r="C67" s="38" t="s">
        <v>207</v>
      </c>
      <c r="D67" s="39">
        <f>D68</f>
        <v>31</v>
      </c>
      <c r="E67" s="39">
        <f>E68</f>
        <v>31</v>
      </c>
      <c r="F67" s="39"/>
    </row>
    <row r="68" spans="1:6" ht="19.5" customHeight="1">
      <c r="A68" s="37"/>
      <c r="B68" s="38">
        <v>20805</v>
      </c>
      <c r="C68" s="38" t="s">
        <v>209</v>
      </c>
      <c r="D68" s="39">
        <f>D69+D70</f>
        <v>31</v>
      </c>
      <c r="E68" s="39">
        <f>E69+E70</f>
        <v>31</v>
      </c>
      <c r="F68" s="39"/>
    </row>
    <row r="69" spans="1:6" ht="19.5" customHeight="1">
      <c r="A69" s="37"/>
      <c r="B69" s="38">
        <v>2080505</v>
      </c>
      <c r="C69" s="38" t="s">
        <v>211</v>
      </c>
      <c r="D69" s="39">
        <f t="shared" si="2"/>
        <v>22</v>
      </c>
      <c r="E69" s="39">
        <v>22</v>
      </c>
      <c r="F69" s="39"/>
    </row>
    <row r="70" spans="1:6" ht="19.5" customHeight="1">
      <c r="A70" s="37"/>
      <c r="B70" s="38">
        <v>2080506</v>
      </c>
      <c r="C70" s="38" t="s">
        <v>212</v>
      </c>
      <c r="D70" s="39">
        <f t="shared" si="2"/>
        <v>9</v>
      </c>
      <c r="E70" s="39">
        <v>9</v>
      </c>
      <c r="F70" s="39"/>
    </row>
    <row r="71" spans="1:6" ht="19.5" customHeight="1">
      <c r="A71" s="37"/>
      <c r="B71" s="38">
        <v>212</v>
      </c>
      <c r="C71" s="38" t="s">
        <v>216</v>
      </c>
      <c r="D71" s="39">
        <f t="shared" si="2"/>
        <v>194</v>
      </c>
      <c r="E71" s="39">
        <f>E72+E74</f>
        <v>194</v>
      </c>
      <c r="F71" s="39"/>
    </row>
    <row r="72" spans="1:6" ht="19.5" customHeight="1">
      <c r="A72" s="37"/>
      <c r="B72" s="38">
        <v>21201</v>
      </c>
      <c r="C72" s="38" t="s">
        <v>217</v>
      </c>
      <c r="D72" s="39">
        <f t="shared" si="2"/>
        <v>12</v>
      </c>
      <c r="E72" s="39">
        <f>E73</f>
        <v>12</v>
      </c>
      <c r="F72" s="39"/>
    </row>
    <row r="73" spans="1:6" ht="19.5" customHeight="1">
      <c r="A73" s="37"/>
      <c r="B73" s="38">
        <v>2120102</v>
      </c>
      <c r="C73" s="38" t="s">
        <v>196</v>
      </c>
      <c r="D73" s="39">
        <f t="shared" si="2"/>
        <v>12</v>
      </c>
      <c r="E73" s="39">
        <v>12</v>
      </c>
      <c r="F73" s="39"/>
    </row>
    <row r="74" spans="1:6" ht="19.5" customHeight="1">
      <c r="A74" s="37"/>
      <c r="B74" s="38">
        <v>21202</v>
      </c>
      <c r="C74" s="38" t="s">
        <v>220</v>
      </c>
      <c r="D74" s="39">
        <f t="shared" si="2"/>
        <v>182</v>
      </c>
      <c r="E74" s="39">
        <f>E75</f>
        <v>182</v>
      </c>
      <c r="F74" s="39"/>
    </row>
    <row r="75" spans="1:6" ht="19.5" customHeight="1">
      <c r="A75" s="37"/>
      <c r="B75" s="38">
        <v>2120201</v>
      </c>
      <c r="C75" s="38" t="s">
        <v>50</v>
      </c>
      <c r="D75" s="39">
        <f t="shared" si="2"/>
        <v>182</v>
      </c>
      <c r="E75" s="39">
        <v>182</v>
      </c>
      <c r="F75" s="39"/>
    </row>
    <row r="76" spans="1:6" ht="19.5" customHeight="1">
      <c r="A76" s="37"/>
      <c r="B76" s="38">
        <v>221</v>
      </c>
      <c r="C76" s="38" t="s">
        <v>224</v>
      </c>
      <c r="D76" s="39">
        <f t="shared" si="2"/>
        <v>45</v>
      </c>
      <c r="E76" s="39">
        <f>E77</f>
        <v>45</v>
      </c>
      <c r="F76" s="39"/>
    </row>
    <row r="77" spans="1:6" ht="19.5" customHeight="1">
      <c r="A77" s="37"/>
      <c r="B77" s="38">
        <v>22102</v>
      </c>
      <c r="C77" s="38" t="s">
        <v>225</v>
      </c>
      <c r="D77" s="39">
        <f t="shared" si="2"/>
        <v>45</v>
      </c>
      <c r="E77" s="39">
        <f>E78+E79</f>
        <v>45</v>
      </c>
      <c r="F77" s="39"/>
    </row>
    <row r="78" spans="1:6" ht="19.5" customHeight="1">
      <c r="A78" s="37"/>
      <c r="B78" s="38">
        <v>2210201</v>
      </c>
      <c r="C78" s="38" t="s">
        <v>226</v>
      </c>
      <c r="D78" s="39">
        <f t="shared" si="2"/>
        <v>30</v>
      </c>
      <c r="E78" s="39">
        <v>30</v>
      </c>
      <c r="F78" s="39"/>
    </row>
    <row r="79" spans="1:6" ht="19.5" customHeight="1">
      <c r="A79" s="37"/>
      <c r="B79" s="38">
        <v>2210203</v>
      </c>
      <c r="C79" s="38" t="s">
        <v>227</v>
      </c>
      <c r="D79" s="39">
        <f t="shared" si="2"/>
        <v>15</v>
      </c>
      <c r="E79" s="39">
        <v>15</v>
      </c>
      <c r="F79" s="39"/>
    </row>
    <row r="80" spans="1:6" ht="19.5" customHeight="1">
      <c r="A80" s="37" t="s">
        <v>98</v>
      </c>
      <c r="B80" s="38"/>
      <c r="C80" s="38"/>
      <c r="D80" s="39">
        <f>D81+D85+D91</f>
        <v>2614</v>
      </c>
      <c r="E80" s="39">
        <f>E81+E85+E91</f>
        <v>2315</v>
      </c>
      <c r="F80" s="39">
        <f>F81+F85+F91</f>
        <v>299</v>
      </c>
    </row>
    <row r="81" spans="1:6" ht="19.5" customHeight="1">
      <c r="A81" s="37"/>
      <c r="B81" s="38">
        <v>208</v>
      </c>
      <c r="C81" s="38" t="s">
        <v>207</v>
      </c>
      <c r="D81" s="39">
        <f aca="true" t="shared" si="3" ref="D81:D94">E81+F81</f>
        <v>64</v>
      </c>
      <c r="E81" s="39">
        <f>E82</f>
        <v>64</v>
      </c>
      <c r="F81" s="39"/>
    </row>
    <row r="82" spans="1:6" ht="19.5" customHeight="1">
      <c r="A82" s="37"/>
      <c r="B82" s="38">
        <v>20805</v>
      </c>
      <c r="C82" s="38" t="s">
        <v>209</v>
      </c>
      <c r="D82" s="39">
        <f t="shared" si="3"/>
        <v>64</v>
      </c>
      <c r="E82" s="39">
        <f>E83+E84</f>
        <v>64</v>
      </c>
      <c r="F82" s="39"/>
    </row>
    <row r="83" spans="1:6" ht="19.5" customHeight="1">
      <c r="A83" s="37"/>
      <c r="B83" s="38">
        <v>2080505</v>
      </c>
      <c r="C83" s="38" t="s">
        <v>211</v>
      </c>
      <c r="D83" s="39">
        <f t="shared" si="3"/>
        <v>57</v>
      </c>
      <c r="E83" s="39">
        <v>57</v>
      </c>
      <c r="F83" s="39"/>
    </row>
    <row r="84" spans="1:6" ht="19.5" customHeight="1">
      <c r="A84" s="37"/>
      <c r="B84" s="38">
        <v>2080506</v>
      </c>
      <c r="C84" s="38" t="s">
        <v>212</v>
      </c>
      <c r="D84" s="39">
        <f t="shared" si="3"/>
        <v>7</v>
      </c>
      <c r="E84" s="39">
        <v>7</v>
      </c>
      <c r="F84" s="39"/>
    </row>
    <row r="85" spans="1:6" ht="19.5" customHeight="1">
      <c r="A85" s="37"/>
      <c r="B85" s="38">
        <v>212</v>
      </c>
      <c r="C85" s="38" t="s">
        <v>216</v>
      </c>
      <c r="D85" s="39">
        <f t="shared" si="3"/>
        <v>2383</v>
      </c>
      <c r="E85" s="39">
        <f>E86+E89</f>
        <v>2084</v>
      </c>
      <c r="F85" s="39">
        <f>F86+F89</f>
        <v>299</v>
      </c>
    </row>
    <row r="86" spans="1:6" ht="19.5" customHeight="1">
      <c r="A86" s="37"/>
      <c r="B86" s="38">
        <v>21201</v>
      </c>
      <c r="C86" s="38" t="s">
        <v>217</v>
      </c>
      <c r="D86" s="39">
        <f t="shared" si="3"/>
        <v>499</v>
      </c>
      <c r="E86" s="39">
        <f>E87+E88</f>
        <v>200</v>
      </c>
      <c r="F86" s="39">
        <f>F87+F88</f>
        <v>299</v>
      </c>
    </row>
    <row r="87" spans="1:6" ht="19.5" customHeight="1">
      <c r="A87" s="37"/>
      <c r="B87" s="38">
        <v>2120102</v>
      </c>
      <c r="C87" s="38" t="s">
        <v>196</v>
      </c>
      <c r="D87" s="39">
        <f t="shared" si="3"/>
        <v>200</v>
      </c>
      <c r="E87" s="39">
        <v>200</v>
      </c>
      <c r="F87" s="39"/>
    </row>
    <row r="88" spans="1:6" ht="19.5" customHeight="1">
      <c r="A88" s="37"/>
      <c r="B88" s="38">
        <v>2120104</v>
      </c>
      <c r="C88" s="38" t="s">
        <v>218</v>
      </c>
      <c r="D88" s="39">
        <f t="shared" si="3"/>
        <v>299</v>
      </c>
      <c r="E88" s="39"/>
      <c r="F88" s="39">
        <v>299</v>
      </c>
    </row>
    <row r="89" spans="1:6" ht="19.5" customHeight="1">
      <c r="A89" s="37"/>
      <c r="B89" s="38">
        <v>21202</v>
      </c>
      <c r="C89" s="38" t="s">
        <v>220</v>
      </c>
      <c r="D89" s="39">
        <f t="shared" si="3"/>
        <v>1884</v>
      </c>
      <c r="E89" s="39">
        <f>E90</f>
        <v>1884</v>
      </c>
      <c r="F89" s="39"/>
    </row>
    <row r="90" spans="1:6" ht="19.5" customHeight="1">
      <c r="A90" s="37"/>
      <c r="B90" s="38">
        <v>2120201</v>
      </c>
      <c r="C90" s="38" t="s">
        <v>50</v>
      </c>
      <c r="D90" s="39">
        <f t="shared" si="3"/>
        <v>1884</v>
      </c>
      <c r="E90" s="39">
        <v>1884</v>
      </c>
      <c r="F90" s="39"/>
    </row>
    <row r="91" spans="1:6" ht="19.5" customHeight="1">
      <c r="A91" s="37"/>
      <c r="B91" s="38">
        <v>221</v>
      </c>
      <c r="C91" s="38" t="s">
        <v>224</v>
      </c>
      <c r="D91" s="39">
        <f t="shared" si="3"/>
        <v>167</v>
      </c>
      <c r="E91" s="39">
        <f>E92</f>
        <v>167</v>
      </c>
      <c r="F91" s="39"/>
    </row>
    <row r="92" spans="1:6" ht="19.5" customHeight="1">
      <c r="A92" s="37"/>
      <c r="B92" s="38">
        <v>22102</v>
      </c>
      <c r="C92" s="38" t="s">
        <v>225</v>
      </c>
      <c r="D92" s="39">
        <f t="shared" si="3"/>
        <v>167</v>
      </c>
      <c r="E92" s="39">
        <f>E93+E94</f>
        <v>167</v>
      </c>
      <c r="F92" s="39"/>
    </row>
    <row r="93" spans="1:6" ht="19.5" customHeight="1">
      <c r="A93" s="37"/>
      <c r="B93" s="38">
        <v>2210201</v>
      </c>
      <c r="C93" s="38" t="s">
        <v>226</v>
      </c>
      <c r="D93" s="39">
        <f t="shared" si="3"/>
        <v>145</v>
      </c>
      <c r="E93" s="39">
        <v>145</v>
      </c>
      <c r="F93" s="39"/>
    </row>
    <row r="94" spans="1:6" ht="19.5" customHeight="1">
      <c r="A94" s="37"/>
      <c r="B94" s="38">
        <v>2210203</v>
      </c>
      <c r="C94" s="38" t="s">
        <v>227</v>
      </c>
      <c r="D94" s="39">
        <f t="shared" si="3"/>
        <v>22</v>
      </c>
      <c r="E94" s="39">
        <v>22</v>
      </c>
      <c r="F94" s="39"/>
    </row>
    <row r="95" spans="1:6" ht="19.5" customHeight="1">
      <c r="A95" s="37" t="s">
        <v>99</v>
      </c>
      <c r="B95" s="38"/>
      <c r="C95" s="38"/>
      <c r="D95" s="39">
        <f>D96+D100+D107</f>
        <v>4909</v>
      </c>
      <c r="E95" s="39">
        <f>E96+E100+E107</f>
        <v>504</v>
      </c>
      <c r="F95" s="39">
        <f>F96+F100+F107</f>
        <v>4405</v>
      </c>
    </row>
    <row r="96" spans="1:6" ht="19.5" customHeight="1">
      <c r="A96" s="37"/>
      <c r="B96" s="38">
        <v>208</v>
      </c>
      <c r="C96" s="38" t="s">
        <v>207</v>
      </c>
      <c r="D96" s="39">
        <f aca="true" t="shared" si="4" ref="D96:D110">E96+F96</f>
        <v>32</v>
      </c>
      <c r="E96" s="39">
        <f>E97</f>
        <v>32</v>
      </c>
      <c r="F96" s="39"/>
    </row>
    <row r="97" spans="1:6" ht="19.5" customHeight="1">
      <c r="A97" s="37"/>
      <c r="B97" s="38">
        <v>20805</v>
      </c>
      <c r="C97" s="38" t="s">
        <v>209</v>
      </c>
      <c r="D97" s="39">
        <f t="shared" si="4"/>
        <v>32</v>
      </c>
      <c r="E97" s="39">
        <f>E98+E99</f>
        <v>32</v>
      </c>
      <c r="F97" s="39"/>
    </row>
    <row r="98" spans="1:6" ht="19.5" customHeight="1">
      <c r="A98" s="37"/>
      <c r="B98" s="38">
        <v>2080505</v>
      </c>
      <c r="C98" s="38" t="s">
        <v>211</v>
      </c>
      <c r="D98" s="39">
        <f t="shared" si="4"/>
        <v>23</v>
      </c>
      <c r="E98" s="39">
        <v>23</v>
      </c>
      <c r="F98" s="39"/>
    </row>
    <row r="99" spans="1:6" ht="19.5" customHeight="1">
      <c r="A99" s="37"/>
      <c r="B99" s="38">
        <v>2080506</v>
      </c>
      <c r="C99" s="38" t="s">
        <v>212</v>
      </c>
      <c r="D99" s="39">
        <f t="shared" si="4"/>
        <v>9</v>
      </c>
      <c r="E99" s="39">
        <v>9</v>
      </c>
      <c r="F99" s="39"/>
    </row>
    <row r="100" spans="1:6" ht="19.5" customHeight="1">
      <c r="A100" s="37"/>
      <c r="B100" s="38">
        <v>212</v>
      </c>
      <c r="C100" s="38" t="s">
        <v>216</v>
      </c>
      <c r="D100" s="39">
        <f t="shared" si="4"/>
        <v>4807</v>
      </c>
      <c r="E100" s="39">
        <f>E101+E103+E105</f>
        <v>402</v>
      </c>
      <c r="F100" s="39">
        <f>F101+F103+F105</f>
        <v>4405</v>
      </c>
    </row>
    <row r="101" spans="1:6" ht="19.5" customHeight="1">
      <c r="A101" s="37"/>
      <c r="B101" s="38">
        <v>21201</v>
      </c>
      <c r="C101" s="38" t="s">
        <v>217</v>
      </c>
      <c r="D101" s="39">
        <f t="shared" si="4"/>
        <v>50</v>
      </c>
      <c r="E101" s="39">
        <f>E102</f>
        <v>50</v>
      </c>
      <c r="F101" s="39"/>
    </row>
    <row r="102" spans="1:6" ht="19.5" customHeight="1">
      <c r="A102" s="37"/>
      <c r="B102" s="38">
        <v>2120102</v>
      </c>
      <c r="C102" s="38" t="s">
        <v>196</v>
      </c>
      <c r="D102" s="39">
        <f t="shared" si="4"/>
        <v>50</v>
      </c>
      <c r="E102" s="39">
        <v>50</v>
      </c>
      <c r="F102" s="39"/>
    </row>
    <row r="103" spans="1:6" ht="19.5" customHeight="1">
      <c r="A103" s="37"/>
      <c r="B103" s="38">
        <v>21202</v>
      </c>
      <c r="C103" s="38" t="s">
        <v>220</v>
      </c>
      <c r="D103" s="39">
        <f t="shared" si="4"/>
        <v>352</v>
      </c>
      <c r="E103" s="39">
        <f>E104</f>
        <v>352</v>
      </c>
      <c r="F103" s="39"/>
    </row>
    <row r="104" spans="1:6" ht="19.5" customHeight="1">
      <c r="A104" s="37"/>
      <c r="B104" s="38">
        <v>2120201</v>
      </c>
      <c r="C104" s="38" t="s">
        <v>50</v>
      </c>
      <c r="D104" s="39">
        <f t="shared" si="4"/>
        <v>352</v>
      </c>
      <c r="E104" s="39">
        <v>352</v>
      </c>
      <c r="F104" s="39"/>
    </row>
    <row r="105" spans="1:6" ht="19.5" customHeight="1">
      <c r="A105" s="37"/>
      <c r="B105" s="38">
        <v>21205</v>
      </c>
      <c r="C105" s="38" t="s">
        <v>229</v>
      </c>
      <c r="D105" s="39">
        <f t="shared" si="4"/>
        <v>4405</v>
      </c>
      <c r="E105" s="39"/>
      <c r="F105" s="39">
        <f>F106</f>
        <v>4405</v>
      </c>
    </row>
    <row r="106" spans="1:6" ht="19.5" customHeight="1">
      <c r="A106" s="37"/>
      <c r="B106" s="38">
        <v>2120501</v>
      </c>
      <c r="C106" s="38" t="s">
        <v>52</v>
      </c>
      <c r="D106" s="39">
        <f t="shared" si="4"/>
        <v>4405</v>
      </c>
      <c r="E106" s="39"/>
      <c r="F106" s="39">
        <v>4405</v>
      </c>
    </row>
    <row r="107" spans="1:6" ht="19.5" customHeight="1">
      <c r="A107" s="37"/>
      <c r="B107" s="38">
        <v>221</v>
      </c>
      <c r="C107" s="38" t="s">
        <v>224</v>
      </c>
      <c r="D107" s="39">
        <f t="shared" si="4"/>
        <v>70</v>
      </c>
      <c r="E107" s="39">
        <f>E108</f>
        <v>70</v>
      </c>
      <c r="F107" s="39"/>
    </row>
    <row r="108" spans="1:6" ht="19.5" customHeight="1">
      <c r="A108" s="37"/>
      <c r="B108" s="38">
        <v>22102</v>
      </c>
      <c r="C108" s="38" t="s">
        <v>225</v>
      </c>
      <c r="D108" s="39">
        <f t="shared" si="4"/>
        <v>70</v>
      </c>
      <c r="E108" s="39">
        <f>E109+E110</f>
        <v>70</v>
      </c>
      <c r="F108" s="39"/>
    </row>
    <row r="109" spans="1:6" ht="19.5" customHeight="1">
      <c r="A109" s="37"/>
      <c r="B109" s="38">
        <v>2210201</v>
      </c>
      <c r="C109" s="38" t="s">
        <v>226</v>
      </c>
      <c r="D109" s="39">
        <f t="shared" si="4"/>
        <v>50</v>
      </c>
      <c r="E109" s="39">
        <v>50</v>
      </c>
      <c r="F109" s="39"/>
    </row>
    <row r="110" spans="1:6" ht="19.5" customHeight="1">
      <c r="A110" s="37"/>
      <c r="B110" s="38">
        <v>2210203</v>
      </c>
      <c r="C110" s="38" t="s">
        <v>227</v>
      </c>
      <c r="D110" s="39">
        <f t="shared" si="4"/>
        <v>20</v>
      </c>
      <c r="E110" s="39">
        <v>20</v>
      </c>
      <c r="F110" s="39"/>
    </row>
    <row r="111" spans="1:6" ht="19.5" customHeight="1">
      <c r="A111" s="37" t="s">
        <v>100</v>
      </c>
      <c r="B111" s="38"/>
      <c r="C111" s="38"/>
      <c r="D111" s="39">
        <f>D112+D116+D122</f>
        <v>1087</v>
      </c>
      <c r="E111" s="39">
        <f>E112+E116+E122</f>
        <v>842</v>
      </c>
      <c r="F111" s="39">
        <f>F112+F116+F122</f>
        <v>245</v>
      </c>
    </row>
    <row r="112" spans="1:6" ht="19.5" customHeight="1">
      <c r="A112" s="37"/>
      <c r="B112" s="38">
        <v>208</v>
      </c>
      <c r="C112" s="38" t="s">
        <v>207</v>
      </c>
      <c r="D112" s="39">
        <f aca="true" t="shared" si="5" ref="D112:D125">E112+F112</f>
        <v>44</v>
      </c>
      <c r="E112" s="39">
        <f>E113</f>
        <v>44</v>
      </c>
      <c r="F112" s="39"/>
    </row>
    <row r="113" spans="1:6" ht="19.5" customHeight="1">
      <c r="A113" s="37"/>
      <c r="B113" s="38">
        <v>20805</v>
      </c>
      <c r="C113" s="38" t="s">
        <v>209</v>
      </c>
      <c r="D113" s="39">
        <f t="shared" si="5"/>
        <v>44</v>
      </c>
      <c r="E113" s="39">
        <f>E114+E115</f>
        <v>44</v>
      </c>
      <c r="F113" s="39"/>
    </row>
    <row r="114" spans="1:6" ht="19.5" customHeight="1">
      <c r="A114" s="37"/>
      <c r="B114" s="38">
        <v>2080505</v>
      </c>
      <c r="C114" s="38" t="s">
        <v>211</v>
      </c>
      <c r="D114" s="39">
        <f t="shared" si="5"/>
        <v>32</v>
      </c>
      <c r="E114" s="39">
        <v>32</v>
      </c>
      <c r="F114" s="39"/>
    </row>
    <row r="115" spans="1:6" ht="19.5" customHeight="1">
      <c r="A115" s="37"/>
      <c r="B115" s="38">
        <v>2080506</v>
      </c>
      <c r="C115" s="38" t="s">
        <v>212</v>
      </c>
      <c r="D115" s="39">
        <f t="shared" si="5"/>
        <v>12</v>
      </c>
      <c r="E115" s="39">
        <v>12</v>
      </c>
      <c r="F115" s="39"/>
    </row>
    <row r="116" spans="1:6" ht="19.5" customHeight="1">
      <c r="A116" s="37"/>
      <c r="B116" s="38">
        <v>212</v>
      </c>
      <c r="C116" s="38" t="s">
        <v>216</v>
      </c>
      <c r="D116" s="39">
        <f t="shared" si="5"/>
        <v>951</v>
      </c>
      <c r="E116" s="39">
        <f>E117+E120</f>
        <v>706</v>
      </c>
      <c r="F116" s="39">
        <f>F117+F120</f>
        <v>245</v>
      </c>
    </row>
    <row r="117" spans="1:6" ht="19.5" customHeight="1">
      <c r="A117" s="37"/>
      <c r="B117" s="38">
        <v>21201</v>
      </c>
      <c r="C117" s="38" t="s">
        <v>217</v>
      </c>
      <c r="D117" s="39">
        <f t="shared" si="5"/>
        <v>260</v>
      </c>
      <c r="E117" s="39">
        <f>E118+E119</f>
        <v>15</v>
      </c>
      <c r="F117" s="39">
        <f>F118+F119</f>
        <v>245</v>
      </c>
    </row>
    <row r="118" spans="1:6" ht="19.5" customHeight="1">
      <c r="A118" s="37"/>
      <c r="B118" s="38">
        <v>2120102</v>
      </c>
      <c r="C118" s="38" t="s">
        <v>196</v>
      </c>
      <c r="D118" s="39">
        <f t="shared" si="5"/>
        <v>15</v>
      </c>
      <c r="E118" s="39">
        <v>15</v>
      </c>
      <c r="F118" s="39"/>
    </row>
    <row r="119" spans="1:6" ht="19.5" customHeight="1">
      <c r="A119" s="37"/>
      <c r="B119" s="38">
        <v>2120104</v>
      </c>
      <c r="C119" s="38" t="s">
        <v>218</v>
      </c>
      <c r="D119" s="39">
        <f t="shared" si="5"/>
        <v>245</v>
      </c>
      <c r="E119" s="39"/>
      <c r="F119" s="39">
        <v>245</v>
      </c>
    </row>
    <row r="120" spans="1:6" ht="19.5" customHeight="1">
      <c r="A120" s="37"/>
      <c r="B120" s="38">
        <v>21202</v>
      </c>
      <c r="C120" s="38" t="s">
        <v>220</v>
      </c>
      <c r="D120" s="39">
        <f t="shared" si="5"/>
        <v>691</v>
      </c>
      <c r="E120" s="39">
        <f>E121</f>
        <v>691</v>
      </c>
      <c r="F120" s="39"/>
    </row>
    <row r="121" spans="1:6" ht="19.5" customHeight="1">
      <c r="A121" s="37"/>
      <c r="B121" s="38">
        <v>2120201</v>
      </c>
      <c r="C121" s="38" t="s">
        <v>50</v>
      </c>
      <c r="D121" s="39">
        <f t="shared" si="5"/>
        <v>691</v>
      </c>
      <c r="E121" s="39">
        <v>691</v>
      </c>
      <c r="F121" s="39"/>
    </row>
    <row r="122" spans="1:6" ht="19.5" customHeight="1">
      <c r="A122" s="37"/>
      <c r="B122" s="38">
        <v>221</v>
      </c>
      <c r="C122" s="38" t="s">
        <v>224</v>
      </c>
      <c r="D122" s="39">
        <f t="shared" si="5"/>
        <v>92</v>
      </c>
      <c r="E122" s="39">
        <f>E123</f>
        <v>92</v>
      </c>
      <c r="F122" s="39"/>
    </row>
    <row r="123" spans="1:6" ht="19.5" customHeight="1">
      <c r="A123" s="37"/>
      <c r="B123" s="38">
        <v>22102</v>
      </c>
      <c r="C123" s="38" t="s">
        <v>225</v>
      </c>
      <c r="D123" s="39">
        <f t="shared" si="5"/>
        <v>92</v>
      </c>
      <c r="E123" s="39">
        <f>E124+E125</f>
        <v>92</v>
      </c>
      <c r="F123" s="39"/>
    </row>
    <row r="124" spans="1:6" ht="19.5" customHeight="1">
      <c r="A124" s="37"/>
      <c r="B124" s="38">
        <v>2210201</v>
      </c>
      <c r="C124" s="38" t="s">
        <v>226</v>
      </c>
      <c r="D124" s="39">
        <f t="shared" si="5"/>
        <v>65</v>
      </c>
      <c r="E124" s="39">
        <v>65</v>
      </c>
      <c r="F124" s="39"/>
    </row>
    <row r="125" spans="1:6" ht="19.5" customHeight="1">
      <c r="A125" s="37"/>
      <c r="B125" s="38">
        <v>2210203</v>
      </c>
      <c r="C125" s="38" t="s">
        <v>227</v>
      </c>
      <c r="D125" s="39">
        <f t="shared" si="5"/>
        <v>27</v>
      </c>
      <c r="E125" s="39">
        <v>27</v>
      </c>
      <c r="F125" s="39"/>
    </row>
    <row r="126" spans="1:6" ht="19.5" customHeight="1">
      <c r="A126" s="37" t="s">
        <v>101</v>
      </c>
      <c r="B126" s="38"/>
      <c r="C126" s="38"/>
      <c r="D126" s="39">
        <f>D127+D130+D135+D140</f>
        <v>390</v>
      </c>
      <c r="E126" s="39">
        <f>E127+E130+E135+E140</f>
        <v>219</v>
      </c>
      <c r="F126" s="39">
        <f>F127+F130+F135+F140</f>
        <v>171</v>
      </c>
    </row>
    <row r="127" spans="1:6" ht="19.5" customHeight="1">
      <c r="A127" s="37"/>
      <c r="B127" s="38">
        <v>201</v>
      </c>
      <c r="C127" s="38" t="s">
        <v>194</v>
      </c>
      <c r="D127" s="39">
        <f>D128</f>
        <v>171</v>
      </c>
      <c r="E127" s="39"/>
      <c r="F127" s="39">
        <f>F128</f>
        <v>171</v>
      </c>
    </row>
    <row r="128" spans="1:6" ht="19.5" customHeight="1">
      <c r="A128" s="37"/>
      <c r="B128" s="38">
        <v>20113</v>
      </c>
      <c r="C128" s="38" t="s">
        <v>230</v>
      </c>
      <c r="D128" s="39">
        <f>E128+F128</f>
        <v>171</v>
      </c>
      <c r="E128" s="39"/>
      <c r="F128" s="39">
        <f>F129</f>
        <v>171</v>
      </c>
    </row>
    <row r="129" spans="1:6" ht="19.5" customHeight="1">
      <c r="A129" s="37"/>
      <c r="B129" s="38">
        <v>2011399</v>
      </c>
      <c r="C129" s="38" t="s">
        <v>231</v>
      </c>
      <c r="D129" s="39">
        <f>E129+F129</f>
        <v>171</v>
      </c>
      <c r="E129" s="39"/>
      <c r="F129" s="39">
        <v>171</v>
      </c>
    </row>
    <row r="130" spans="1:6" ht="19.5" customHeight="1">
      <c r="A130" s="37"/>
      <c r="B130" s="38">
        <v>208</v>
      </c>
      <c r="C130" s="38" t="s">
        <v>207</v>
      </c>
      <c r="D130" s="39">
        <f aca="true" t="shared" si="6" ref="D130:D143">E130+F130</f>
        <v>33</v>
      </c>
      <c r="E130" s="39">
        <f>E131</f>
        <v>33</v>
      </c>
      <c r="F130" s="39"/>
    </row>
    <row r="131" spans="1:6" ht="19.5" customHeight="1">
      <c r="A131" s="37"/>
      <c r="B131" s="38">
        <v>20805</v>
      </c>
      <c r="C131" s="38" t="s">
        <v>209</v>
      </c>
      <c r="D131" s="39">
        <f t="shared" si="6"/>
        <v>33</v>
      </c>
      <c r="E131" s="39">
        <f>E132+E133+E134</f>
        <v>33</v>
      </c>
      <c r="F131" s="39"/>
    </row>
    <row r="132" spans="1:6" ht="19.5" customHeight="1">
      <c r="A132" s="37"/>
      <c r="B132" s="38">
        <v>2080502</v>
      </c>
      <c r="C132" s="30" t="s">
        <v>232</v>
      </c>
      <c r="D132" s="39">
        <f t="shared" si="6"/>
        <v>16</v>
      </c>
      <c r="E132" s="39">
        <v>16</v>
      </c>
      <c r="F132" s="39"/>
    </row>
    <row r="133" spans="1:6" ht="19.5" customHeight="1">
      <c r="A133" s="37"/>
      <c r="B133" s="38">
        <v>2080505</v>
      </c>
      <c r="C133" s="38" t="s">
        <v>211</v>
      </c>
      <c r="D133" s="39">
        <f t="shared" si="6"/>
        <v>12</v>
      </c>
      <c r="E133" s="39">
        <v>12</v>
      </c>
      <c r="F133" s="39"/>
    </row>
    <row r="134" spans="1:6" ht="19.5" customHeight="1">
      <c r="A134" s="37"/>
      <c r="B134" s="38">
        <v>2080506</v>
      </c>
      <c r="C134" s="38" t="s">
        <v>212</v>
      </c>
      <c r="D134" s="39">
        <f t="shared" si="6"/>
        <v>5</v>
      </c>
      <c r="E134" s="39">
        <v>5</v>
      </c>
      <c r="F134" s="39"/>
    </row>
    <row r="135" spans="1:6" ht="19.5" customHeight="1">
      <c r="A135" s="37"/>
      <c r="B135" s="38">
        <v>212</v>
      </c>
      <c r="C135" s="38" t="s">
        <v>216</v>
      </c>
      <c r="D135" s="39">
        <f t="shared" si="6"/>
        <v>149</v>
      </c>
      <c r="E135" s="39">
        <f>E136+E138</f>
        <v>149</v>
      </c>
      <c r="F135" s="39"/>
    </row>
    <row r="136" spans="1:6" ht="19.5" customHeight="1">
      <c r="A136" s="37"/>
      <c r="B136" s="38">
        <v>21201</v>
      </c>
      <c r="C136" s="38" t="s">
        <v>217</v>
      </c>
      <c r="D136" s="39">
        <f t="shared" si="6"/>
        <v>10</v>
      </c>
      <c r="E136" s="39">
        <f>E137</f>
        <v>10</v>
      </c>
      <c r="F136" s="39"/>
    </row>
    <row r="137" spans="1:6" ht="19.5" customHeight="1">
      <c r="A137" s="37"/>
      <c r="B137" s="38">
        <v>2120102</v>
      </c>
      <c r="C137" s="38" t="s">
        <v>196</v>
      </c>
      <c r="D137" s="39">
        <f t="shared" si="6"/>
        <v>10</v>
      </c>
      <c r="E137" s="39">
        <v>10</v>
      </c>
      <c r="F137" s="39"/>
    </row>
    <row r="138" spans="1:6" ht="19.5" customHeight="1">
      <c r="A138" s="37"/>
      <c r="B138" s="38">
        <v>21202</v>
      </c>
      <c r="C138" s="38" t="s">
        <v>220</v>
      </c>
      <c r="D138" s="39">
        <f t="shared" si="6"/>
        <v>139</v>
      </c>
      <c r="E138" s="39">
        <f>E139</f>
        <v>139</v>
      </c>
      <c r="F138" s="39"/>
    </row>
    <row r="139" spans="1:6" ht="19.5" customHeight="1">
      <c r="A139" s="37"/>
      <c r="B139" s="38">
        <v>2120201</v>
      </c>
      <c r="C139" s="38" t="s">
        <v>50</v>
      </c>
      <c r="D139" s="39">
        <f t="shared" si="6"/>
        <v>139</v>
      </c>
      <c r="E139" s="39">
        <v>139</v>
      </c>
      <c r="F139" s="39"/>
    </row>
    <row r="140" spans="1:6" ht="19.5" customHeight="1">
      <c r="A140" s="37"/>
      <c r="B140" s="38">
        <v>221</v>
      </c>
      <c r="C140" s="38" t="s">
        <v>224</v>
      </c>
      <c r="D140" s="39">
        <f t="shared" si="6"/>
        <v>37</v>
      </c>
      <c r="E140" s="39">
        <f>E141</f>
        <v>37</v>
      </c>
      <c r="F140" s="39"/>
    </row>
    <row r="141" spans="1:6" ht="19.5" customHeight="1">
      <c r="A141" s="37"/>
      <c r="B141" s="38">
        <v>22102</v>
      </c>
      <c r="C141" s="38" t="s">
        <v>225</v>
      </c>
      <c r="D141" s="39">
        <f t="shared" si="6"/>
        <v>37</v>
      </c>
      <c r="E141" s="39">
        <f>E142+E143</f>
        <v>37</v>
      </c>
      <c r="F141" s="39"/>
    </row>
    <row r="142" spans="1:6" ht="19.5" customHeight="1">
      <c r="A142" s="37"/>
      <c r="B142" s="38">
        <v>2210201</v>
      </c>
      <c r="C142" s="38" t="s">
        <v>226</v>
      </c>
      <c r="D142" s="39">
        <f t="shared" si="6"/>
        <v>25</v>
      </c>
      <c r="E142" s="39">
        <v>25</v>
      </c>
      <c r="F142" s="39"/>
    </row>
    <row r="143" spans="1:6" ht="19.5" customHeight="1">
      <c r="A143" s="42"/>
      <c r="B143" s="38">
        <v>2210203</v>
      </c>
      <c r="C143" s="38" t="s">
        <v>227</v>
      </c>
      <c r="D143" s="39">
        <f t="shared" si="6"/>
        <v>12</v>
      </c>
      <c r="E143" s="39">
        <v>12</v>
      </c>
      <c r="F143" s="39"/>
    </row>
  </sheetData>
  <sheetProtection/>
  <mergeCells count="8">
    <mergeCell ref="A2:F2"/>
    <mergeCell ref="A3:E3"/>
    <mergeCell ref="A4:A5"/>
    <mergeCell ref="B4:B5"/>
    <mergeCell ref="C4:C5"/>
    <mergeCell ref="D4:D5"/>
    <mergeCell ref="E4:E5"/>
    <mergeCell ref="F4:F5"/>
  </mergeCells>
  <printOptions horizontalCentered="1"/>
  <pageMargins left="0.39" right="0.39" top="0.39" bottom="0.39" header="0.51" footer="0.5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defaultGridColor="0" zoomScalePageLayoutView="0" colorId="30" workbookViewId="0" topLeftCell="A1">
      <selection activeCell="H24" sqref="H24"/>
    </sheetView>
  </sheetViews>
  <sheetFormatPr defaultColWidth="9.00390625" defaultRowHeight="14.25"/>
  <cols>
    <col min="1" max="1" width="27.875" style="0" customWidth="1"/>
    <col min="2" max="2" width="11.625" style="23" customWidth="1"/>
    <col min="3" max="3" width="31.50390625" style="23" customWidth="1"/>
    <col min="4" max="6" width="11.625" style="0" customWidth="1"/>
  </cols>
  <sheetData>
    <row r="1" spans="1:3" ht="18" customHeight="1">
      <c r="A1" t="s">
        <v>233</v>
      </c>
      <c r="B1"/>
      <c r="C1"/>
    </row>
    <row r="2" spans="1:6" ht="23.25" customHeight="1">
      <c r="A2" s="79" t="s">
        <v>234</v>
      </c>
      <c r="B2" s="79"/>
      <c r="C2" s="79"/>
      <c r="D2" s="79"/>
      <c r="E2" s="79"/>
      <c r="F2" s="79"/>
    </row>
    <row r="3" spans="1:8" s="1" customFormat="1" ht="18.75" customHeight="1">
      <c r="A3" s="81" t="s">
        <v>2</v>
      </c>
      <c r="B3" s="81"/>
      <c r="C3" s="81"/>
      <c r="D3" s="81"/>
      <c r="E3" s="81"/>
      <c r="F3" s="24" t="s">
        <v>3</v>
      </c>
      <c r="G3" s="25"/>
      <c r="H3" s="25"/>
    </row>
    <row r="4" spans="1:6" ht="24.75" customHeight="1">
      <c r="A4" s="90" t="s">
        <v>79</v>
      </c>
      <c r="B4" s="112" t="s">
        <v>192</v>
      </c>
      <c r="C4" s="114" t="s">
        <v>193</v>
      </c>
      <c r="D4" s="85" t="s">
        <v>104</v>
      </c>
      <c r="E4" s="85" t="s">
        <v>105</v>
      </c>
      <c r="F4" s="85" t="s">
        <v>106</v>
      </c>
    </row>
    <row r="5" spans="1:6" ht="24.75" customHeight="1">
      <c r="A5" s="91"/>
      <c r="B5" s="113"/>
      <c r="C5" s="115"/>
      <c r="D5" s="87"/>
      <c r="E5" s="87"/>
      <c r="F5" s="87"/>
    </row>
    <row r="6" spans="1:6" ht="19.5" customHeight="1">
      <c r="A6" s="4" t="s">
        <v>94</v>
      </c>
      <c r="B6" s="27"/>
      <c r="C6" s="27"/>
      <c r="D6" s="28">
        <f>D7+D16</f>
        <v>21240</v>
      </c>
      <c r="E6" s="28"/>
      <c r="F6" s="28">
        <f>F7+F16</f>
        <v>21240</v>
      </c>
    </row>
    <row r="7" spans="1:6" ht="19.5" customHeight="1">
      <c r="A7" s="4" t="s">
        <v>95</v>
      </c>
      <c r="B7" s="27"/>
      <c r="C7" s="27"/>
      <c r="D7" s="28">
        <f>D8</f>
        <v>18520</v>
      </c>
      <c r="E7" s="28"/>
      <c r="F7" s="28">
        <f>F8</f>
        <v>18520</v>
      </c>
    </row>
    <row r="8" spans="1:6" ht="19.5" customHeight="1">
      <c r="A8" s="4"/>
      <c r="B8" s="27">
        <v>212</v>
      </c>
      <c r="C8" s="29" t="s">
        <v>216</v>
      </c>
      <c r="D8" s="28">
        <f>F8</f>
        <v>18520</v>
      </c>
      <c r="E8" s="28"/>
      <c r="F8" s="28">
        <f>F9</f>
        <v>18520</v>
      </c>
    </row>
    <row r="9" spans="1:6" ht="19.5" customHeight="1">
      <c r="A9" s="4"/>
      <c r="B9" s="27">
        <v>21208</v>
      </c>
      <c r="C9" s="30" t="s">
        <v>54</v>
      </c>
      <c r="D9" s="28">
        <f>F9</f>
        <v>18520</v>
      </c>
      <c r="E9" s="28"/>
      <c r="F9" s="28">
        <f>SUM(F10:F12)</f>
        <v>18520</v>
      </c>
    </row>
    <row r="10" spans="1:6" ht="19.5" customHeight="1">
      <c r="A10" s="4"/>
      <c r="B10" s="27">
        <v>2120802</v>
      </c>
      <c r="C10" s="31" t="s">
        <v>55</v>
      </c>
      <c r="D10" s="28">
        <f>F10</f>
        <v>1870</v>
      </c>
      <c r="E10" s="28"/>
      <c r="F10" s="28">
        <v>1870</v>
      </c>
    </row>
    <row r="11" spans="1:6" ht="19.5" customHeight="1">
      <c r="A11" s="4"/>
      <c r="B11" s="32" t="s">
        <v>235</v>
      </c>
      <c r="C11" s="30" t="s">
        <v>56</v>
      </c>
      <c r="D11" s="28">
        <f>F11</f>
        <v>15000</v>
      </c>
      <c r="E11" s="28"/>
      <c r="F11" s="28">
        <v>15000</v>
      </c>
    </row>
    <row r="12" spans="1:6" ht="19.5" customHeight="1">
      <c r="A12" s="4"/>
      <c r="B12" s="27">
        <v>2120805</v>
      </c>
      <c r="C12" s="31" t="s">
        <v>57</v>
      </c>
      <c r="D12" s="28">
        <f>F12</f>
        <v>1650</v>
      </c>
      <c r="E12" s="28"/>
      <c r="F12" s="28">
        <v>1650</v>
      </c>
    </row>
    <row r="13" spans="1:6" ht="19.5" customHeight="1">
      <c r="A13" s="6" t="s">
        <v>96</v>
      </c>
      <c r="B13" s="27"/>
      <c r="C13" s="27"/>
      <c r="D13" s="28"/>
      <c r="E13" s="28"/>
      <c r="F13" s="28"/>
    </row>
    <row r="14" spans="1:6" ht="19.5" customHeight="1">
      <c r="A14" s="6" t="s">
        <v>97</v>
      </c>
      <c r="B14" s="27"/>
      <c r="C14" s="27"/>
      <c r="D14" s="28"/>
      <c r="E14" s="28"/>
      <c r="F14" s="28"/>
    </row>
    <row r="15" spans="1:6" ht="19.5" customHeight="1">
      <c r="A15" s="6" t="s">
        <v>98</v>
      </c>
      <c r="B15" s="27"/>
      <c r="C15" s="27"/>
      <c r="D15" s="28"/>
      <c r="E15" s="28"/>
      <c r="F15" s="28"/>
    </row>
    <row r="16" spans="1:6" ht="19.5" customHeight="1">
      <c r="A16" s="6" t="s">
        <v>99</v>
      </c>
      <c r="B16" s="27"/>
      <c r="C16" s="27"/>
      <c r="D16" s="28">
        <f>D17</f>
        <v>2720</v>
      </c>
      <c r="E16" s="28"/>
      <c r="F16" s="28">
        <f>F17</f>
        <v>2720</v>
      </c>
    </row>
    <row r="17" spans="1:6" ht="19.5" customHeight="1">
      <c r="A17" s="28"/>
      <c r="B17" s="27">
        <v>212</v>
      </c>
      <c r="C17" s="29" t="s">
        <v>216</v>
      </c>
      <c r="D17" s="28">
        <f>F17</f>
        <v>2720</v>
      </c>
      <c r="E17" s="28"/>
      <c r="F17" s="28">
        <f>F18</f>
        <v>2720</v>
      </c>
    </row>
    <row r="18" spans="1:6" ht="19.5" customHeight="1">
      <c r="A18" s="28"/>
      <c r="B18" s="27">
        <v>21208</v>
      </c>
      <c r="C18" s="30" t="s">
        <v>54</v>
      </c>
      <c r="D18" s="28">
        <f>F18</f>
        <v>2720</v>
      </c>
      <c r="E18" s="28"/>
      <c r="F18" s="28">
        <f>F19</f>
        <v>2720</v>
      </c>
    </row>
    <row r="19" spans="1:6" ht="19.5" customHeight="1">
      <c r="A19" s="28"/>
      <c r="B19" s="32" t="s">
        <v>235</v>
      </c>
      <c r="C19" s="30" t="s">
        <v>56</v>
      </c>
      <c r="D19" s="28">
        <f>F19</f>
        <v>2720</v>
      </c>
      <c r="E19" s="28"/>
      <c r="F19" s="28">
        <v>2720</v>
      </c>
    </row>
    <row r="20" spans="1:6" ht="19.5" customHeight="1">
      <c r="A20" s="6" t="s">
        <v>100</v>
      </c>
      <c r="B20" s="32"/>
      <c r="C20" s="30"/>
      <c r="D20" s="28"/>
      <c r="E20" s="28"/>
      <c r="F20" s="28"/>
    </row>
    <row r="21" spans="1:6" ht="19.5" customHeight="1">
      <c r="A21" s="6" t="s">
        <v>101</v>
      </c>
      <c r="B21" s="32"/>
      <c r="C21" s="30"/>
      <c r="D21" s="28"/>
      <c r="E21" s="28"/>
      <c r="F21" s="28"/>
    </row>
  </sheetData>
  <sheetProtection/>
  <mergeCells count="8">
    <mergeCell ref="A2:F2"/>
    <mergeCell ref="A3:E3"/>
    <mergeCell ref="A4:A5"/>
    <mergeCell ref="B4:B5"/>
    <mergeCell ref="C4:C5"/>
    <mergeCell ref="D4:D5"/>
    <mergeCell ref="E4:E5"/>
    <mergeCell ref="F4:F5"/>
  </mergeCells>
  <printOptions horizontalCentered="1"/>
  <pageMargins left="0.39" right="0.39" top="0.39" bottom="0.39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defaultGridColor="0" zoomScalePageLayoutView="0" colorId="30" workbookViewId="0" topLeftCell="A1">
      <selection activeCell="C8" sqref="C8"/>
    </sheetView>
  </sheetViews>
  <sheetFormatPr defaultColWidth="9.00390625" defaultRowHeight="14.25"/>
  <cols>
    <col min="1" max="1" width="40.625" style="0" customWidth="1"/>
    <col min="2" max="2" width="11.625" style="23" customWidth="1"/>
    <col min="3" max="3" width="18.625" style="23" customWidth="1"/>
    <col min="4" max="6" width="11.625" style="0" customWidth="1"/>
  </cols>
  <sheetData>
    <row r="1" spans="1:3" ht="18" customHeight="1">
      <c r="A1" t="s">
        <v>236</v>
      </c>
      <c r="B1"/>
      <c r="C1"/>
    </row>
    <row r="2" spans="1:6" ht="23.25" customHeight="1">
      <c r="A2" s="79" t="s">
        <v>237</v>
      </c>
      <c r="B2" s="79"/>
      <c r="C2" s="79"/>
      <c r="D2" s="79"/>
      <c r="E2" s="79"/>
      <c r="F2" s="79"/>
    </row>
    <row r="3" spans="1:8" s="1" customFormat="1" ht="18.75" customHeight="1">
      <c r="A3" s="81" t="s">
        <v>2</v>
      </c>
      <c r="B3" s="81"/>
      <c r="C3" s="81"/>
      <c r="D3" s="81"/>
      <c r="E3" s="81"/>
      <c r="F3" s="24" t="s">
        <v>3</v>
      </c>
      <c r="G3" s="25"/>
      <c r="H3" s="25"/>
    </row>
    <row r="4" spans="1:6" ht="24.75" customHeight="1">
      <c r="A4" s="90" t="s">
        <v>79</v>
      </c>
      <c r="B4" s="112" t="s">
        <v>192</v>
      </c>
      <c r="C4" s="114" t="s">
        <v>193</v>
      </c>
      <c r="D4" s="85" t="s">
        <v>104</v>
      </c>
      <c r="E4" s="85" t="s">
        <v>105</v>
      </c>
      <c r="F4" s="85" t="s">
        <v>106</v>
      </c>
    </row>
    <row r="5" spans="1:6" ht="24.75" customHeight="1">
      <c r="A5" s="91"/>
      <c r="B5" s="113"/>
      <c r="C5" s="115"/>
      <c r="D5" s="87"/>
      <c r="E5" s="87"/>
      <c r="F5" s="87"/>
    </row>
    <row r="6" spans="1:6" ht="19.5" customHeight="1">
      <c r="A6" s="4" t="s">
        <v>94</v>
      </c>
      <c r="B6" s="27"/>
      <c r="C6" s="27"/>
      <c r="D6" s="28"/>
      <c r="E6" s="28"/>
      <c r="F6" s="28"/>
    </row>
    <row r="7" spans="1:6" ht="19.5" customHeight="1">
      <c r="A7" s="4" t="s">
        <v>95</v>
      </c>
      <c r="B7" s="27"/>
      <c r="C7" s="27"/>
      <c r="D7" s="28"/>
      <c r="E7" s="28"/>
      <c r="F7" s="28"/>
    </row>
    <row r="8" spans="1:6" ht="19.5" customHeight="1">
      <c r="A8" s="6" t="s">
        <v>96</v>
      </c>
      <c r="B8" s="27"/>
      <c r="C8" s="27"/>
      <c r="D8" s="28"/>
      <c r="E8" s="28"/>
      <c r="F8" s="28"/>
    </row>
    <row r="9" spans="1:6" ht="19.5" customHeight="1">
      <c r="A9" s="6" t="s">
        <v>97</v>
      </c>
      <c r="B9" s="27"/>
      <c r="C9" s="27"/>
      <c r="D9" s="28"/>
      <c r="E9" s="28"/>
      <c r="F9" s="28"/>
    </row>
    <row r="10" spans="1:6" ht="19.5" customHeight="1">
      <c r="A10" s="6" t="s">
        <v>98</v>
      </c>
      <c r="B10" s="27"/>
      <c r="C10" s="27"/>
      <c r="D10" s="28"/>
      <c r="E10" s="28"/>
      <c r="F10" s="28"/>
    </row>
    <row r="11" spans="1:6" ht="19.5" customHeight="1">
      <c r="A11" s="6" t="s">
        <v>99</v>
      </c>
      <c r="B11" s="27"/>
      <c r="C11" s="27"/>
      <c r="D11" s="28"/>
      <c r="E11" s="28"/>
      <c r="F11" s="28"/>
    </row>
    <row r="12" spans="1:6" ht="19.5" customHeight="1">
      <c r="A12" s="6" t="s">
        <v>100</v>
      </c>
      <c r="B12" s="27"/>
      <c r="C12" s="27"/>
      <c r="D12" s="28"/>
      <c r="E12" s="28"/>
      <c r="F12" s="28"/>
    </row>
    <row r="13" spans="1:6" ht="19.5" customHeight="1">
      <c r="A13" s="6" t="s">
        <v>101</v>
      </c>
      <c r="B13" s="27"/>
      <c r="C13" s="27"/>
      <c r="D13" s="28"/>
      <c r="E13" s="28"/>
      <c r="F13" s="28"/>
    </row>
  </sheetData>
  <sheetProtection/>
  <mergeCells count="8">
    <mergeCell ref="A2:F2"/>
    <mergeCell ref="A3:E3"/>
    <mergeCell ref="A4:A5"/>
    <mergeCell ref="B4:B5"/>
    <mergeCell ref="C4:C5"/>
    <mergeCell ref="D4:D5"/>
    <mergeCell ref="E4:E5"/>
    <mergeCell ref="F4:F5"/>
  </mergeCells>
  <printOptions horizontalCentered="1"/>
  <pageMargins left="0.39" right="0.39" top="0.39" bottom="0.3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汪洪国</cp:lastModifiedBy>
  <cp:lastPrinted>2019-01-30T09:27:37Z</cp:lastPrinted>
  <dcterms:created xsi:type="dcterms:W3CDTF">2006-02-13T05:15:25Z</dcterms:created>
  <dcterms:modified xsi:type="dcterms:W3CDTF">2019-02-01T06:12:02Z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