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表一" sheetId="1" r:id="rId1"/>
  </sheets>
  <definedNames>
    <definedName name="_xlnm.Print_Titles" localSheetId="0">'表一'!$1:$6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<sst xmlns="http://schemas.openxmlformats.org/spreadsheetml/2006/main" count="89" uniqueCount="75">
  <si>
    <t>光明新区2016年一般公共财政预算收支平衡表</t>
  </si>
  <si>
    <t>单位：万元</t>
  </si>
  <si>
    <t>2016年预算数
A</t>
  </si>
  <si>
    <t>第一次调整数
B</t>
  </si>
  <si>
    <t>第二次调整数
C</t>
  </si>
  <si>
    <t>本级收入合计</t>
  </si>
  <si>
    <t>本级支出合计</t>
  </si>
  <si>
    <t xml:space="preserve">          教育管理事务</t>
  </si>
  <si>
    <t xml:space="preserve">            行政运行</t>
  </si>
  <si>
    <t xml:space="preserve">            一般行政管理事务</t>
  </si>
  <si>
    <t xml:space="preserve">            其他教育管理事务支出</t>
  </si>
  <si>
    <t xml:space="preserve">          普通教育</t>
  </si>
  <si>
    <t xml:space="preserve">            学前教育</t>
  </si>
  <si>
    <t xml:space="preserve">            小学教育</t>
  </si>
  <si>
    <t xml:space="preserve">            初中教育</t>
  </si>
  <si>
    <t xml:space="preserve">            高中教育</t>
  </si>
  <si>
    <t xml:space="preserve">            其他普通教育支出</t>
  </si>
  <si>
    <t xml:space="preserve">          成人教育</t>
  </si>
  <si>
    <t xml:space="preserve">            成人初等教育</t>
  </si>
  <si>
    <t xml:space="preserve">          教育费附加安排的支出</t>
  </si>
  <si>
    <t xml:space="preserve">            其他教育费附加安排的支出</t>
  </si>
  <si>
    <t xml:space="preserve">        医疗卫生与计划生育支出</t>
  </si>
  <si>
    <t xml:space="preserve">          医疗卫生与计划生育管理事务</t>
  </si>
  <si>
    <t xml:space="preserve">            其他医疗卫生与计划生育管理事务支出</t>
  </si>
  <si>
    <t xml:space="preserve">          公立医院</t>
  </si>
  <si>
    <t xml:space="preserve">            综合医院</t>
  </si>
  <si>
    <t xml:space="preserve">          公共卫生</t>
  </si>
  <si>
    <t xml:space="preserve">            疾病预防控制机构</t>
  </si>
  <si>
    <t xml:space="preserve">            卫生监督机构</t>
  </si>
  <si>
    <t xml:space="preserve">            妇幼保健机构</t>
  </si>
  <si>
    <t xml:space="preserve">          计划生育事务</t>
  </si>
  <si>
    <t xml:space="preserve">            计划生育机构</t>
  </si>
  <si>
    <t xml:space="preserve">            计划生育服务</t>
  </si>
  <si>
    <t xml:space="preserve">            其他计划生育事务支出</t>
  </si>
  <si>
    <t xml:space="preserve">        城乡社区支出</t>
  </si>
  <si>
    <t xml:space="preserve">          城乡社区管理事务</t>
  </si>
  <si>
    <t xml:space="preserve">            城管执法</t>
  </si>
  <si>
    <t xml:space="preserve">            工程建设管理</t>
  </si>
  <si>
    <t xml:space="preserve">            其他城乡社区管理事务支出</t>
  </si>
  <si>
    <t xml:space="preserve">          城乡社区规划与管理</t>
  </si>
  <si>
    <t xml:space="preserve">          城乡社区公共设施</t>
  </si>
  <si>
    <t xml:space="preserve">            小城镇基础设施建设</t>
  </si>
  <si>
    <t xml:space="preserve">            其他城乡社区公共设施支出</t>
  </si>
  <si>
    <t xml:space="preserve">          城乡社区环境卫生</t>
  </si>
  <si>
    <t xml:space="preserve">          其他城乡社区支出</t>
  </si>
  <si>
    <t>转移性收入</t>
  </si>
  <si>
    <t>转移性支出</t>
  </si>
  <si>
    <t xml:space="preserve">  上级补助收入</t>
  </si>
  <si>
    <t xml:space="preserve">  上解上级支出</t>
  </si>
  <si>
    <t xml:space="preserve">  地方政府债券收入</t>
  </si>
  <si>
    <t xml:space="preserve">  补助下级支出</t>
  </si>
  <si>
    <t xml:space="preserve">  下级上解收入</t>
  </si>
  <si>
    <t xml:space="preserve">  调出资金</t>
  </si>
  <si>
    <t xml:space="preserve">  上年结余收入</t>
  </si>
  <si>
    <t xml:space="preserve">  年终结余</t>
  </si>
  <si>
    <t xml:space="preserve">    上年结转</t>
  </si>
  <si>
    <t xml:space="preserve">    结转</t>
  </si>
  <si>
    <t xml:space="preserve">    净结余</t>
  </si>
  <si>
    <t xml:space="preserve">  调入资金</t>
  </si>
  <si>
    <t xml:space="preserve">  地方政府债券还本支出</t>
  </si>
  <si>
    <t xml:space="preserve">  转贷地方政府债券收入</t>
  </si>
  <si>
    <t xml:space="preserve">  转贷地方政府债券支出</t>
  </si>
  <si>
    <t xml:space="preserve">  接受其他地区援助收入</t>
  </si>
  <si>
    <t xml:space="preserve">  援助其他地区支出</t>
  </si>
  <si>
    <t>收入总计</t>
  </si>
  <si>
    <t>支出总计</t>
  </si>
  <si>
    <t>收     入</t>
  </si>
  <si>
    <t>支     出</t>
  </si>
  <si>
    <t>项目</t>
  </si>
  <si>
    <t>2016年
预算调整数
A+B+C</t>
  </si>
  <si>
    <t>2016年预算调整数为2016年预算数%
（A+B+C)/A</t>
  </si>
  <si>
    <r>
      <t>2016</t>
    </r>
    <r>
      <rPr>
        <b/>
        <sz val="11"/>
        <rFont val="宋体"/>
        <family val="0"/>
      </rPr>
      <t>年
预算调整数
A+B+C</t>
    </r>
  </si>
  <si>
    <r>
      <t>2016</t>
    </r>
    <r>
      <rPr>
        <b/>
        <sz val="11"/>
        <rFont val="宋体"/>
        <family val="0"/>
      </rPr>
      <t>年预算调整数为2016年预算数%
（A+B+C)/A</t>
    </r>
  </si>
  <si>
    <t>（调整科目如下）</t>
  </si>
  <si>
    <t xml:space="preserve">        教育支出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</si>
</sst>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_ ;_ * \-#,##0_ ;_ * &quot;-&quot;??_ ;_ @_ "/>
  </numFmts>
  <fonts count="28">
    <font>
      <sz val="12"/>
      <name val="宋体"/>
      <family val="0"/>
    </font>
    <font>
      <sz val="12"/>
      <name val="黑体"/>
      <family val="3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3" fillId="16" borderId="5" applyNumberFormat="0" applyAlignment="0" applyProtection="0"/>
    <xf numFmtId="0" fontId="7" fillId="17" borderId="6" applyNumberFormat="0" applyAlignment="0" applyProtection="0"/>
    <xf numFmtId="0" fontId="7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177" fontId="23" fillId="0" borderId="10" xfId="98" applyNumberFormat="1" applyFont="1" applyFill="1" applyBorder="1" applyAlignment="1">
      <alignment vertical="center"/>
    </xf>
    <xf numFmtId="9" fontId="22" fillId="0" borderId="10" xfId="0" applyNumberFormat="1" applyFont="1" applyFill="1" applyBorder="1" applyAlignment="1">
      <alignment vertical="center"/>
    </xf>
    <xf numFmtId="9" fontId="23" fillId="0" borderId="10" xfId="51" applyNumberFormat="1" applyFont="1" applyFill="1" applyBorder="1" applyAlignment="1">
      <alignment vertical="center"/>
    </xf>
    <xf numFmtId="10" fontId="22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 applyProtection="1">
      <alignment horizontal="left" vertical="center"/>
      <protection locked="0"/>
    </xf>
    <xf numFmtId="9" fontId="23" fillId="0" borderId="10" xfId="0" applyNumberFormat="1" applyFont="1" applyFill="1" applyBorder="1" applyAlignment="1">
      <alignment vertical="center"/>
    </xf>
    <xf numFmtId="1" fontId="23" fillId="0" borderId="10" xfId="0" applyNumberFormat="1" applyFont="1" applyFill="1" applyBorder="1" applyAlignment="1" applyProtection="1">
      <alignment vertical="center"/>
      <protection locked="0"/>
    </xf>
    <xf numFmtId="3" fontId="23" fillId="0" borderId="10" xfId="0" applyNumberFormat="1" applyFont="1" applyFill="1" applyBorder="1" applyAlignment="1" applyProtection="1">
      <alignment vertical="center"/>
      <protection/>
    </xf>
    <xf numFmtId="0" fontId="22" fillId="0" borderId="10" xfId="69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177" fontId="22" fillId="0" borderId="10" xfId="98" applyNumberFormat="1" applyFont="1" applyFill="1" applyBorder="1" applyAlignment="1">
      <alignment vertical="center"/>
    </xf>
    <xf numFmtId="9" fontId="22" fillId="0" borderId="10" xfId="0" applyNumberFormat="1" applyFont="1" applyFill="1" applyBorder="1" applyAlignment="1">
      <alignment vertical="center"/>
    </xf>
    <xf numFmtId="9" fontId="22" fillId="0" borderId="10" xfId="51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" fontId="22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horizontal="distributed" vertical="center"/>
    </xf>
  </cellXfs>
  <cellStyles count="11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百分比 2 2" xfId="53"/>
    <cellStyle name="百分比 3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常规 10" xfId="67"/>
    <cellStyle name="常规 2" xfId="68"/>
    <cellStyle name="常规 2 2" xfId="69"/>
    <cellStyle name="常规 2 2 2" xfId="70"/>
    <cellStyle name="常规 2 3" xfId="71"/>
    <cellStyle name="常规 2 4" xfId="72"/>
    <cellStyle name="常规 3" xfId="73"/>
    <cellStyle name="常规 3 2" xfId="74"/>
    <cellStyle name="常规 4" xfId="75"/>
    <cellStyle name="常规 5" xfId="76"/>
    <cellStyle name="常规 6" xfId="77"/>
    <cellStyle name="常规 7" xfId="78"/>
    <cellStyle name="常规 8" xfId="79"/>
    <cellStyle name="常规 9" xfId="80"/>
    <cellStyle name="Hyperlink" xfId="81"/>
    <cellStyle name="好" xfId="82"/>
    <cellStyle name="好 2" xfId="83"/>
    <cellStyle name="汇总" xfId="84"/>
    <cellStyle name="汇总 2" xfId="85"/>
    <cellStyle name="Currency" xfId="86"/>
    <cellStyle name="Currency [0]" xfId="87"/>
    <cellStyle name="计算" xfId="88"/>
    <cellStyle name="计算 2" xfId="89"/>
    <cellStyle name="检查单元格" xfId="90"/>
    <cellStyle name="检查单元格 2" xfId="91"/>
    <cellStyle name="解释性文本" xfId="92"/>
    <cellStyle name="解释性文本 2" xfId="93"/>
    <cellStyle name="警告文本" xfId="94"/>
    <cellStyle name="警告文本 2" xfId="95"/>
    <cellStyle name="链接单元格" xfId="96"/>
    <cellStyle name="链接单元格 2" xfId="97"/>
    <cellStyle name="Comma" xfId="98"/>
    <cellStyle name="千位分隔 2" xfId="99"/>
    <cellStyle name="千位分隔 2 2" xfId="100"/>
    <cellStyle name="千位分隔 3" xfId="101"/>
    <cellStyle name="千位分隔 4" xfId="102"/>
    <cellStyle name="千位分隔 5" xfId="103"/>
    <cellStyle name="Comma [0]" xfId="104"/>
    <cellStyle name="强调文字颜色 1" xfId="105"/>
    <cellStyle name="强调文字颜色 1 2" xfId="106"/>
    <cellStyle name="强调文字颜色 2" xfId="107"/>
    <cellStyle name="强调文字颜色 2 2" xfId="108"/>
    <cellStyle name="强调文字颜色 3" xfId="109"/>
    <cellStyle name="强调文字颜色 3 2" xfId="110"/>
    <cellStyle name="强调文字颜色 4" xfId="111"/>
    <cellStyle name="强调文字颜色 4 2" xfId="112"/>
    <cellStyle name="强调文字颜色 5" xfId="113"/>
    <cellStyle name="强调文字颜色 5 2" xfId="114"/>
    <cellStyle name="强调文字颜色 6" xfId="115"/>
    <cellStyle name="强调文字颜色 6 2" xfId="116"/>
    <cellStyle name="适中" xfId="117"/>
    <cellStyle name="适中 2" xfId="118"/>
    <cellStyle name="输出" xfId="119"/>
    <cellStyle name="输出 2" xfId="120"/>
    <cellStyle name="输入" xfId="121"/>
    <cellStyle name="输入 2" xfId="122"/>
    <cellStyle name="Followed Hyperlink" xfId="123"/>
    <cellStyle name="注释" xfId="124"/>
    <cellStyle name="注释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showGridLines="0" showZeros="0" tabSelected="1" zoomScale="70" zoomScaleNormal="70" zoomScalePageLayoutView="0" workbookViewId="0" topLeftCell="A1">
      <pane ySplit="6" topLeftCell="A43" activePane="bottomLeft" state="frozen"/>
      <selection pane="topLeft" activeCell="A1" sqref="A1"/>
      <selection pane="bottomLeft" activeCell="A61" sqref="A61:IV61"/>
    </sheetView>
  </sheetViews>
  <sheetFormatPr defaultColWidth="9.00390625" defaultRowHeight="14.25"/>
  <cols>
    <col min="1" max="1" width="22.75390625" style="2" bestFit="1" customWidth="1"/>
    <col min="2" max="5" width="12.125" style="2" customWidth="1"/>
    <col min="6" max="6" width="18.625" style="2" customWidth="1"/>
    <col min="7" max="7" width="42.50390625" style="2" customWidth="1"/>
    <col min="8" max="11" width="12.125" style="2" customWidth="1"/>
    <col min="12" max="12" width="18.625" style="2" customWidth="1"/>
    <col min="13" max="16384" width="9.00390625" style="2" customWidth="1"/>
  </cols>
  <sheetData>
    <row r="1" ht="18" customHeight="1"/>
    <row r="2" spans="1:12" s="1" customFormat="1" ht="2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25" customHeight="1">
      <c r="A3" s="1"/>
      <c r="I3" s="3"/>
      <c r="J3" s="3"/>
      <c r="K3" s="3"/>
      <c r="L3" s="3" t="s">
        <v>1</v>
      </c>
    </row>
    <row r="4" spans="1:12" ht="21.75" customHeight="1">
      <c r="A4" s="17" t="s">
        <v>66</v>
      </c>
      <c r="B4" s="18"/>
      <c r="C4" s="19"/>
      <c r="D4" s="19"/>
      <c r="E4" s="19"/>
      <c r="F4" s="20"/>
      <c r="G4" s="21" t="s">
        <v>67</v>
      </c>
      <c r="H4" s="21"/>
      <c r="I4" s="21"/>
      <c r="J4" s="21"/>
      <c r="K4" s="21"/>
      <c r="L4" s="21"/>
    </row>
    <row r="5" spans="1:12" ht="21.75" customHeight="1">
      <c r="A5" s="22" t="s">
        <v>68</v>
      </c>
      <c r="B5" s="23" t="s">
        <v>2</v>
      </c>
      <c r="C5" s="14" t="s">
        <v>3</v>
      </c>
      <c r="D5" s="14" t="s">
        <v>4</v>
      </c>
      <c r="E5" s="14" t="s">
        <v>69</v>
      </c>
      <c r="F5" s="14" t="s">
        <v>70</v>
      </c>
      <c r="G5" s="22" t="s">
        <v>68</v>
      </c>
      <c r="H5" s="23" t="s">
        <v>2</v>
      </c>
      <c r="I5" s="14" t="s">
        <v>3</v>
      </c>
      <c r="J5" s="14" t="s">
        <v>4</v>
      </c>
      <c r="K5" s="14" t="s">
        <v>69</v>
      </c>
      <c r="L5" s="14" t="s">
        <v>70</v>
      </c>
    </row>
    <row r="6" spans="1:12" ht="33" customHeight="1">
      <c r="A6" s="22"/>
      <c r="B6" s="23"/>
      <c r="C6" s="15"/>
      <c r="D6" s="15" t="s">
        <v>4</v>
      </c>
      <c r="E6" s="15" t="s">
        <v>71</v>
      </c>
      <c r="F6" s="15" t="s">
        <v>72</v>
      </c>
      <c r="G6" s="22"/>
      <c r="H6" s="23"/>
      <c r="I6" s="15"/>
      <c r="J6" s="15" t="s">
        <v>4</v>
      </c>
      <c r="K6" s="15" t="s">
        <v>71</v>
      </c>
      <c r="L6" s="15" t="s">
        <v>72</v>
      </c>
    </row>
    <row r="7" spans="1:12" s="28" customFormat="1" ht="19.5" customHeight="1">
      <c r="A7" s="24" t="s">
        <v>5</v>
      </c>
      <c r="B7" s="25">
        <v>387748</v>
      </c>
      <c r="C7" s="25">
        <v>0</v>
      </c>
      <c r="D7" s="25">
        <v>0</v>
      </c>
      <c r="E7" s="25">
        <f>B7+C7+D7</f>
        <v>387748</v>
      </c>
      <c r="F7" s="26">
        <f>E7/B7</f>
        <v>1</v>
      </c>
      <c r="G7" s="24" t="s">
        <v>6</v>
      </c>
      <c r="H7" s="25">
        <v>573916</v>
      </c>
      <c r="I7" s="25">
        <v>126521</v>
      </c>
      <c r="J7" s="25">
        <f>106165+28000</f>
        <v>134165</v>
      </c>
      <c r="K7" s="25">
        <f>SUM(H7:J7)</f>
        <v>834602</v>
      </c>
      <c r="L7" s="27">
        <f>K7/H7</f>
        <v>1.4542232661225685</v>
      </c>
    </row>
    <row r="8" spans="1:12" ht="19.5" customHeight="1">
      <c r="A8" s="4"/>
      <c r="B8" s="5"/>
      <c r="C8" s="5"/>
      <c r="D8" s="5"/>
      <c r="E8" s="5"/>
      <c r="F8" s="6"/>
      <c r="G8" s="4" t="s">
        <v>73</v>
      </c>
      <c r="H8" s="5"/>
      <c r="I8" s="5"/>
      <c r="J8" s="5"/>
      <c r="K8" s="5"/>
      <c r="L8" s="7"/>
    </row>
    <row r="9" spans="1:12" ht="19.5" customHeight="1">
      <c r="A9" s="4"/>
      <c r="B9" s="5"/>
      <c r="C9" s="5"/>
      <c r="D9" s="5"/>
      <c r="E9" s="5"/>
      <c r="F9" s="8"/>
      <c r="G9" s="9" t="s">
        <v>74</v>
      </c>
      <c r="H9" s="5">
        <v>100404</v>
      </c>
      <c r="I9" s="5"/>
      <c r="J9" s="5">
        <v>9258</v>
      </c>
      <c r="K9" s="5">
        <f>SUM(H9:J9)</f>
        <v>109662</v>
      </c>
      <c r="L9" s="7">
        <f aca="true" t="shared" si="0" ref="L9:L50">K9/H9</f>
        <v>1.0922074817736345</v>
      </c>
    </row>
    <row r="10" spans="1:12" ht="19.5" customHeight="1">
      <c r="A10" s="4"/>
      <c r="B10" s="5"/>
      <c r="C10" s="5"/>
      <c r="D10" s="5"/>
      <c r="E10" s="5"/>
      <c r="F10" s="8"/>
      <c r="G10" s="9" t="s">
        <v>7</v>
      </c>
      <c r="H10" s="5">
        <v>3140</v>
      </c>
      <c r="I10" s="5"/>
      <c r="J10" s="5">
        <v>182</v>
      </c>
      <c r="K10" s="5">
        <f aca="true" t="shared" si="1" ref="K10:K50">SUM(H10:J10)</f>
        <v>3322</v>
      </c>
      <c r="L10" s="7">
        <f t="shared" si="0"/>
        <v>1.0579617834394905</v>
      </c>
    </row>
    <row r="11" spans="1:12" ht="19.5" customHeight="1">
      <c r="A11" s="4"/>
      <c r="B11" s="5"/>
      <c r="C11" s="5"/>
      <c r="D11" s="5"/>
      <c r="E11" s="5"/>
      <c r="F11" s="8"/>
      <c r="G11" s="9" t="s">
        <v>8</v>
      </c>
      <c r="H11" s="5">
        <v>873</v>
      </c>
      <c r="I11" s="5"/>
      <c r="J11" s="5">
        <v>155</v>
      </c>
      <c r="K11" s="5">
        <f t="shared" si="1"/>
        <v>1028</v>
      </c>
      <c r="L11" s="7">
        <f t="shared" si="0"/>
        <v>1.177548682703322</v>
      </c>
    </row>
    <row r="12" spans="1:12" ht="19.5" customHeight="1">
      <c r="A12" s="4"/>
      <c r="B12" s="5"/>
      <c r="C12" s="5"/>
      <c r="D12" s="5"/>
      <c r="E12" s="5"/>
      <c r="F12" s="8"/>
      <c r="G12" s="9" t="s">
        <v>9</v>
      </c>
      <c r="H12" s="5">
        <v>1438</v>
      </c>
      <c r="I12" s="5"/>
      <c r="J12" s="5">
        <v>0</v>
      </c>
      <c r="K12" s="5">
        <f t="shared" si="1"/>
        <v>1438</v>
      </c>
      <c r="L12" s="7">
        <f t="shared" si="0"/>
        <v>1</v>
      </c>
    </row>
    <row r="13" spans="1:12" ht="19.5" customHeight="1">
      <c r="A13" s="4"/>
      <c r="B13" s="5"/>
      <c r="C13" s="5"/>
      <c r="D13" s="5"/>
      <c r="E13" s="5"/>
      <c r="F13" s="8"/>
      <c r="G13" s="9" t="s">
        <v>10</v>
      </c>
      <c r="H13" s="5">
        <v>829</v>
      </c>
      <c r="I13" s="5"/>
      <c r="J13" s="5">
        <v>27</v>
      </c>
      <c r="K13" s="5">
        <f t="shared" si="1"/>
        <v>856</v>
      </c>
      <c r="L13" s="7">
        <f t="shared" si="0"/>
        <v>1.0325693606755126</v>
      </c>
    </row>
    <row r="14" spans="1:12" ht="19.5" customHeight="1">
      <c r="A14" s="4"/>
      <c r="B14" s="5"/>
      <c r="C14" s="5"/>
      <c r="D14" s="5"/>
      <c r="E14" s="5"/>
      <c r="F14" s="8"/>
      <c r="G14" s="9" t="s">
        <v>11</v>
      </c>
      <c r="H14" s="5">
        <v>64005.5</v>
      </c>
      <c r="I14" s="5"/>
      <c r="J14" s="5">
        <v>13689.5</v>
      </c>
      <c r="K14" s="5">
        <f t="shared" si="1"/>
        <v>77695</v>
      </c>
      <c r="L14" s="7">
        <f t="shared" si="0"/>
        <v>1.2138800571825858</v>
      </c>
    </row>
    <row r="15" spans="1:12" ht="19.5" customHeight="1">
      <c r="A15" s="4"/>
      <c r="B15" s="5"/>
      <c r="C15" s="5"/>
      <c r="D15" s="5"/>
      <c r="E15" s="5"/>
      <c r="F15" s="8"/>
      <c r="G15" s="9" t="s">
        <v>12</v>
      </c>
      <c r="H15" s="5">
        <v>5369</v>
      </c>
      <c r="I15" s="5"/>
      <c r="J15" s="5">
        <v>1522</v>
      </c>
      <c r="K15" s="5">
        <f t="shared" si="1"/>
        <v>6891</v>
      </c>
      <c r="L15" s="7">
        <f t="shared" si="0"/>
        <v>1.283479232631775</v>
      </c>
    </row>
    <row r="16" spans="1:12" ht="19.5" customHeight="1">
      <c r="A16" s="4"/>
      <c r="B16" s="5"/>
      <c r="C16" s="5"/>
      <c r="D16" s="5"/>
      <c r="E16" s="5"/>
      <c r="F16" s="8"/>
      <c r="G16" s="9" t="s">
        <v>13</v>
      </c>
      <c r="H16" s="5">
        <v>35936</v>
      </c>
      <c r="I16" s="5"/>
      <c r="J16" s="5">
        <v>2227</v>
      </c>
      <c r="K16" s="5">
        <f t="shared" si="1"/>
        <v>38163</v>
      </c>
      <c r="L16" s="7">
        <f t="shared" si="0"/>
        <v>1.0619712822796081</v>
      </c>
    </row>
    <row r="17" spans="1:12" ht="19.5" customHeight="1">
      <c r="A17" s="4"/>
      <c r="B17" s="5"/>
      <c r="C17" s="5"/>
      <c r="D17" s="5"/>
      <c r="E17" s="5"/>
      <c r="F17" s="8"/>
      <c r="G17" s="9" t="s">
        <v>14</v>
      </c>
      <c r="H17" s="5">
        <v>12746.5</v>
      </c>
      <c r="I17" s="5"/>
      <c r="J17" s="5">
        <v>513.5</v>
      </c>
      <c r="K17" s="5">
        <f t="shared" si="1"/>
        <v>13260</v>
      </c>
      <c r="L17" s="7">
        <f t="shared" si="0"/>
        <v>1.0402855685874555</v>
      </c>
    </row>
    <row r="18" spans="1:12" ht="19.5" customHeight="1">
      <c r="A18" s="4"/>
      <c r="B18" s="5"/>
      <c r="C18" s="5"/>
      <c r="D18" s="5"/>
      <c r="E18" s="5"/>
      <c r="F18" s="8"/>
      <c r="G18" s="9" t="s">
        <v>15</v>
      </c>
      <c r="H18" s="5">
        <v>9954</v>
      </c>
      <c r="I18" s="5"/>
      <c r="J18" s="5">
        <v>997</v>
      </c>
      <c r="K18" s="5">
        <f t="shared" si="1"/>
        <v>10951</v>
      </c>
      <c r="L18" s="7">
        <f t="shared" si="0"/>
        <v>1.1001607394012458</v>
      </c>
    </row>
    <row r="19" spans="1:12" ht="19.5" customHeight="1">
      <c r="A19" s="4"/>
      <c r="B19" s="5"/>
      <c r="C19" s="5"/>
      <c r="D19" s="5"/>
      <c r="E19" s="5"/>
      <c r="F19" s="8"/>
      <c r="G19" s="9" t="s">
        <v>16</v>
      </c>
      <c r="H19" s="5">
        <v>0</v>
      </c>
      <c r="I19" s="5"/>
      <c r="J19" s="5">
        <v>8430</v>
      </c>
      <c r="K19" s="5">
        <f t="shared" si="1"/>
        <v>8430</v>
      </c>
      <c r="L19" s="7"/>
    </row>
    <row r="20" spans="1:12" ht="19.5" customHeight="1">
      <c r="A20" s="4"/>
      <c r="B20" s="5"/>
      <c r="C20" s="5"/>
      <c r="D20" s="5"/>
      <c r="E20" s="5"/>
      <c r="F20" s="8"/>
      <c r="G20" s="9" t="s">
        <v>17</v>
      </c>
      <c r="H20" s="5">
        <v>288</v>
      </c>
      <c r="I20" s="5"/>
      <c r="J20" s="5">
        <v>8</v>
      </c>
      <c r="K20" s="5">
        <f t="shared" si="1"/>
        <v>296</v>
      </c>
      <c r="L20" s="7">
        <f t="shared" si="0"/>
        <v>1.0277777777777777</v>
      </c>
    </row>
    <row r="21" spans="1:12" ht="19.5" customHeight="1">
      <c r="A21" s="4"/>
      <c r="B21" s="5"/>
      <c r="C21" s="5"/>
      <c r="D21" s="5"/>
      <c r="E21" s="5"/>
      <c r="F21" s="8"/>
      <c r="G21" s="9" t="s">
        <v>18</v>
      </c>
      <c r="H21" s="5">
        <v>288</v>
      </c>
      <c r="I21" s="5"/>
      <c r="J21" s="5">
        <v>8</v>
      </c>
      <c r="K21" s="5">
        <f t="shared" si="1"/>
        <v>296</v>
      </c>
      <c r="L21" s="7">
        <f t="shared" si="0"/>
        <v>1.0277777777777777</v>
      </c>
    </row>
    <row r="22" spans="1:12" ht="19.5" customHeight="1">
      <c r="A22" s="4"/>
      <c r="B22" s="5"/>
      <c r="C22" s="5"/>
      <c r="D22" s="5"/>
      <c r="E22" s="5"/>
      <c r="F22" s="8"/>
      <c r="G22" s="9" t="s">
        <v>19</v>
      </c>
      <c r="H22" s="5">
        <v>32970</v>
      </c>
      <c r="I22" s="5"/>
      <c r="J22" s="5">
        <v>-4621</v>
      </c>
      <c r="K22" s="5">
        <f t="shared" si="1"/>
        <v>28349</v>
      </c>
      <c r="L22" s="7">
        <f t="shared" si="0"/>
        <v>0.8598422808613891</v>
      </c>
    </row>
    <row r="23" spans="1:12" ht="19.5" customHeight="1">
      <c r="A23" s="4"/>
      <c r="B23" s="5"/>
      <c r="C23" s="5"/>
      <c r="D23" s="5"/>
      <c r="E23" s="5"/>
      <c r="F23" s="8"/>
      <c r="G23" s="9" t="s">
        <v>20</v>
      </c>
      <c r="H23" s="5">
        <v>32970</v>
      </c>
      <c r="I23" s="5"/>
      <c r="J23" s="5">
        <v>-4621</v>
      </c>
      <c r="K23" s="5">
        <f t="shared" si="1"/>
        <v>28349</v>
      </c>
      <c r="L23" s="7">
        <f t="shared" si="0"/>
        <v>0.8598422808613891</v>
      </c>
    </row>
    <row r="24" spans="1:12" ht="19.5" customHeight="1">
      <c r="A24" s="4"/>
      <c r="B24" s="5"/>
      <c r="C24" s="5"/>
      <c r="D24" s="5"/>
      <c r="E24" s="5"/>
      <c r="F24" s="8"/>
      <c r="G24" s="9" t="s">
        <v>21</v>
      </c>
      <c r="H24" s="5">
        <v>71627.56</v>
      </c>
      <c r="I24" s="5"/>
      <c r="J24" s="5">
        <v>-9857.559999999998</v>
      </c>
      <c r="K24" s="5">
        <f t="shared" si="1"/>
        <v>61770</v>
      </c>
      <c r="L24" s="7">
        <f t="shared" si="0"/>
        <v>0.8623775541146453</v>
      </c>
    </row>
    <row r="25" spans="1:12" ht="19.5" customHeight="1">
      <c r="A25" s="4"/>
      <c r="B25" s="5"/>
      <c r="C25" s="5"/>
      <c r="D25" s="5"/>
      <c r="E25" s="5"/>
      <c r="F25" s="8"/>
      <c r="G25" s="9" t="s">
        <v>22</v>
      </c>
      <c r="H25" s="5">
        <v>3130</v>
      </c>
      <c r="I25" s="5"/>
      <c r="J25" s="5">
        <v>-243</v>
      </c>
      <c r="K25" s="5">
        <f t="shared" si="1"/>
        <v>2887</v>
      </c>
      <c r="L25" s="7">
        <f t="shared" si="0"/>
        <v>0.9223642172523961</v>
      </c>
    </row>
    <row r="26" spans="1:12" ht="19.5" customHeight="1">
      <c r="A26" s="4"/>
      <c r="B26" s="5"/>
      <c r="C26" s="5"/>
      <c r="D26" s="5"/>
      <c r="E26" s="5"/>
      <c r="F26" s="8"/>
      <c r="G26" s="9" t="s">
        <v>9</v>
      </c>
      <c r="H26" s="5">
        <v>3106</v>
      </c>
      <c r="I26" s="5"/>
      <c r="J26" s="5">
        <v>-243</v>
      </c>
      <c r="K26" s="5">
        <f t="shared" si="1"/>
        <v>2863</v>
      </c>
      <c r="L26" s="7">
        <f t="shared" si="0"/>
        <v>0.9217643271088216</v>
      </c>
    </row>
    <row r="27" spans="1:12" ht="19.5" customHeight="1">
      <c r="A27" s="4"/>
      <c r="B27" s="5"/>
      <c r="C27" s="5"/>
      <c r="D27" s="5"/>
      <c r="E27" s="5"/>
      <c r="F27" s="8"/>
      <c r="G27" s="9" t="s">
        <v>23</v>
      </c>
      <c r="H27" s="5">
        <v>24</v>
      </c>
      <c r="I27" s="5"/>
      <c r="J27" s="5">
        <v>0</v>
      </c>
      <c r="K27" s="5">
        <f t="shared" si="1"/>
        <v>24</v>
      </c>
      <c r="L27" s="7">
        <f t="shared" si="0"/>
        <v>1</v>
      </c>
    </row>
    <row r="28" spans="1:12" ht="19.5" customHeight="1">
      <c r="A28" s="4"/>
      <c r="B28" s="5"/>
      <c r="C28" s="5"/>
      <c r="D28" s="5"/>
      <c r="E28" s="5"/>
      <c r="F28" s="8"/>
      <c r="G28" s="9" t="s">
        <v>24</v>
      </c>
      <c r="H28" s="5">
        <v>56631</v>
      </c>
      <c r="I28" s="5"/>
      <c r="J28" s="5">
        <v>-9896</v>
      </c>
      <c r="K28" s="5">
        <f t="shared" si="1"/>
        <v>46735</v>
      </c>
      <c r="L28" s="7">
        <f t="shared" si="0"/>
        <v>0.8252547191467571</v>
      </c>
    </row>
    <row r="29" spans="1:12" ht="19.5" customHeight="1">
      <c r="A29" s="4"/>
      <c r="B29" s="5"/>
      <c r="C29" s="5"/>
      <c r="D29" s="5"/>
      <c r="E29" s="5"/>
      <c r="F29" s="8"/>
      <c r="G29" s="9" t="s">
        <v>25</v>
      </c>
      <c r="H29" s="5">
        <v>56631</v>
      </c>
      <c r="I29" s="5"/>
      <c r="J29" s="5">
        <v>-9896</v>
      </c>
      <c r="K29" s="5">
        <f t="shared" si="1"/>
        <v>46735</v>
      </c>
      <c r="L29" s="7">
        <f t="shared" si="0"/>
        <v>0.8252547191467571</v>
      </c>
    </row>
    <row r="30" spans="1:12" ht="19.5" customHeight="1">
      <c r="A30" s="4"/>
      <c r="B30" s="5"/>
      <c r="C30" s="5"/>
      <c r="D30" s="5"/>
      <c r="E30" s="5"/>
      <c r="F30" s="8"/>
      <c r="G30" s="9" t="s">
        <v>26</v>
      </c>
      <c r="H30" s="5">
        <v>6117</v>
      </c>
      <c r="I30" s="5"/>
      <c r="J30" s="5">
        <v>241</v>
      </c>
      <c r="K30" s="5">
        <f t="shared" si="1"/>
        <v>6358</v>
      </c>
      <c r="L30" s="7">
        <f t="shared" si="0"/>
        <v>1.039398397907471</v>
      </c>
    </row>
    <row r="31" spans="1:12" ht="19.5" customHeight="1">
      <c r="A31" s="4"/>
      <c r="B31" s="5"/>
      <c r="C31" s="5"/>
      <c r="D31" s="5"/>
      <c r="E31" s="5"/>
      <c r="F31" s="8"/>
      <c r="G31" s="9" t="s">
        <v>27</v>
      </c>
      <c r="H31" s="5">
        <v>3448</v>
      </c>
      <c r="I31" s="5"/>
      <c r="J31" s="5">
        <v>-41</v>
      </c>
      <c r="K31" s="5">
        <f t="shared" si="1"/>
        <v>3407</v>
      </c>
      <c r="L31" s="7">
        <f t="shared" si="0"/>
        <v>0.9881090487238979</v>
      </c>
    </row>
    <row r="32" spans="1:12" ht="19.5" customHeight="1">
      <c r="A32" s="4"/>
      <c r="B32" s="5"/>
      <c r="C32" s="5"/>
      <c r="D32" s="5"/>
      <c r="E32" s="5"/>
      <c r="F32" s="8"/>
      <c r="G32" s="9" t="s">
        <v>28</v>
      </c>
      <c r="H32" s="5">
        <v>1381</v>
      </c>
      <c r="I32" s="5"/>
      <c r="J32" s="5">
        <v>5</v>
      </c>
      <c r="K32" s="5">
        <f t="shared" si="1"/>
        <v>1386</v>
      </c>
      <c r="L32" s="7">
        <f t="shared" si="0"/>
        <v>1.00362056480811</v>
      </c>
    </row>
    <row r="33" spans="1:12" ht="19.5" customHeight="1">
      <c r="A33" s="4"/>
      <c r="B33" s="5"/>
      <c r="C33" s="5"/>
      <c r="D33" s="5"/>
      <c r="E33" s="5"/>
      <c r="F33" s="8"/>
      <c r="G33" s="9" t="s">
        <v>29</v>
      </c>
      <c r="H33" s="5">
        <v>1288</v>
      </c>
      <c r="I33" s="5"/>
      <c r="J33" s="5">
        <v>277</v>
      </c>
      <c r="K33" s="5">
        <f t="shared" si="1"/>
        <v>1565</v>
      </c>
      <c r="L33" s="7">
        <f t="shared" si="0"/>
        <v>1.2150621118012421</v>
      </c>
    </row>
    <row r="34" spans="1:12" ht="19.5" customHeight="1">
      <c r="A34" s="4"/>
      <c r="B34" s="5"/>
      <c r="C34" s="5"/>
      <c r="D34" s="5"/>
      <c r="E34" s="5"/>
      <c r="F34" s="8"/>
      <c r="G34" s="9" t="s">
        <v>30</v>
      </c>
      <c r="H34" s="5">
        <v>5554.59</v>
      </c>
      <c r="I34" s="5"/>
      <c r="J34" s="5">
        <v>40.409999999999854</v>
      </c>
      <c r="K34" s="5">
        <f t="shared" si="1"/>
        <v>5595</v>
      </c>
      <c r="L34" s="7">
        <f t="shared" si="0"/>
        <v>1.0072750644061939</v>
      </c>
    </row>
    <row r="35" spans="1:12" ht="19.5" customHeight="1">
      <c r="A35" s="4"/>
      <c r="B35" s="5"/>
      <c r="C35" s="5"/>
      <c r="D35" s="5"/>
      <c r="E35" s="5"/>
      <c r="F35" s="8"/>
      <c r="G35" s="9" t="s">
        <v>31</v>
      </c>
      <c r="H35" s="5">
        <v>633.59</v>
      </c>
      <c r="I35" s="5"/>
      <c r="J35" s="5">
        <v>24.409999999999968</v>
      </c>
      <c r="K35" s="5">
        <f t="shared" si="1"/>
        <v>658</v>
      </c>
      <c r="L35" s="7">
        <f t="shared" si="0"/>
        <v>1.0385264918953898</v>
      </c>
    </row>
    <row r="36" spans="1:12" ht="19.5" customHeight="1">
      <c r="A36" s="4"/>
      <c r="B36" s="5"/>
      <c r="C36" s="5"/>
      <c r="D36" s="5"/>
      <c r="E36" s="5"/>
      <c r="F36" s="8"/>
      <c r="G36" s="9" t="s">
        <v>32</v>
      </c>
      <c r="H36" s="5">
        <v>2676</v>
      </c>
      <c r="I36" s="5"/>
      <c r="J36" s="5">
        <v>16</v>
      </c>
      <c r="K36" s="5">
        <f t="shared" si="1"/>
        <v>2692</v>
      </c>
      <c r="L36" s="7">
        <f t="shared" si="0"/>
        <v>1.0059790732436473</v>
      </c>
    </row>
    <row r="37" spans="1:12" ht="19.5" customHeight="1">
      <c r="A37" s="4"/>
      <c r="B37" s="5"/>
      <c r="C37" s="5"/>
      <c r="D37" s="5"/>
      <c r="E37" s="5"/>
      <c r="F37" s="8"/>
      <c r="G37" s="9" t="s">
        <v>33</v>
      </c>
      <c r="H37" s="5">
        <v>2245</v>
      </c>
      <c r="I37" s="5"/>
      <c r="J37" s="5">
        <v>0</v>
      </c>
      <c r="K37" s="5">
        <f t="shared" si="1"/>
        <v>2245</v>
      </c>
      <c r="L37" s="7">
        <f t="shared" si="0"/>
        <v>1</v>
      </c>
    </row>
    <row r="38" spans="1:12" ht="19.5" customHeight="1">
      <c r="A38" s="4"/>
      <c r="B38" s="5"/>
      <c r="C38" s="5"/>
      <c r="D38" s="5"/>
      <c r="E38" s="5"/>
      <c r="F38" s="8"/>
      <c r="G38" s="9" t="s">
        <v>34</v>
      </c>
      <c r="H38" s="5">
        <v>135350.98</v>
      </c>
      <c r="I38" s="5">
        <v>126521</v>
      </c>
      <c r="J38" s="5">
        <f>99165.02+28000</f>
        <v>127165.02</v>
      </c>
      <c r="K38" s="5">
        <f t="shared" si="1"/>
        <v>389037</v>
      </c>
      <c r="L38" s="7">
        <f t="shared" si="0"/>
        <v>2.8742828459756993</v>
      </c>
    </row>
    <row r="39" spans="1:12" ht="19.5" customHeight="1">
      <c r="A39" s="4"/>
      <c r="B39" s="5"/>
      <c r="C39" s="5"/>
      <c r="D39" s="5"/>
      <c r="E39" s="5"/>
      <c r="F39" s="8"/>
      <c r="G39" s="9" t="s">
        <v>35</v>
      </c>
      <c r="H39" s="5">
        <v>44097.77</v>
      </c>
      <c r="I39" s="5"/>
      <c r="J39" s="5">
        <v>17507.229999999996</v>
      </c>
      <c r="K39" s="5">
        <f t="shared" si="1"/>
        <v>61604.99999999999</v>
      </c>
      <c r="L39" s="7">
        <f t="shared" si="0"/>
        <v>1.397009417936553</v>
      </c>
    </row>
    <row r="40" spans="1:12" ht="19.5" customHeight="1">
      <c r="A40" s="4"/>
      <c r="B40" s="5"/>
      <c r="C40" s="5"/>
      <c r="D40" s="5"/>
      <c r="E40" s="5"/>
      <c r="F40" s="8"/>
      <c r="G40" s="9" t="s">
        <v>8</v>
      </c>
      <c r="H40" s="5">
        <v>4409</v>
      </c>
      <c r="I40" s="5"/>
      <c r="J40" s="5">
        <v>832</v>
      </c>
      <c r="K40" s="5">
        <f t="shared" si="1"/>
        <v>5241</v>
      </c>
      <c r="L40" s="7">
        <f t="shared" si="0"/>
        <v>1.188704921750964</v>
      </c>
    </row>
    <row r="41" spans="1:12" ht="19.5" customHeight="1">
      <c r="A41" s="4"/>
      <c r="B41" s="5"/>
      <c r="C41" s="5"/>
      <c r="D41" s="5"/>
      <c r="E41" s="5"/>
      <c r="F41" s="8"/>
      <c r="G41" s="9" t="s">
        <v>9</v>
      </c>
      <c r="H41" s="5">
        <v>15630.32</v>
      </c>
      <c r="I41" s="5"/>
      <c r="J41" s="5">
        <v>4057.68</v>
      </c>
      <c r="K41" s="5">
        <f t="shared" si="1"/>
        <v>19688</v>
      </c>
      <c r="L41" s="7">
        <f t="shared" si="0"/>
        <v>1.2596031303261865</v>
      </c>
    </row>
    <row r="42" spans="1:12" ht="19.5" customHeight="1">
      <c r="A42" s="4"/>
      <c r="B42" s="5"/>
      <c r="C42" s="5"/>
      <c r="D42" s="5"/>
      <c r="E42" s="5"/>
      <c r="F42" s="8"/>
      <c r="G42" s="9" t="s">
        <v>36</v>
      </c>
      <c r="H42" s="5">
        <v>9371.68</v>
      </c>
      <c r="I42" s="5"/>
      <c r="J42" s="5">
        <v>8334.32</v>
      </c>
      <c r="K42" s="5">
        <f t="shared" si="1"/>
        <v>17706</v>
      </c>
      <c r="L42" s="7">
        <f t="shared" si="0"/>
        <v>1.889309067317706</v>
      </c>
    </row>
    <row r="43" spans="1:12" ht="19.5" customHeight="1">
      <c r="A43" s="4"/>
      <c r="B43" s="5"/>
      <c r="C43" s="5"/>
      <c r="D43" s="5"/>
      <c r="E43" s="5"/>
      <c r="F43" s="8"/>
      <c r="G43" s="9" t="s">
        <v>37</v>
      </c>
      <c r="H43" s="5">
        <v>7114</v>
      </c>
      <c r="I43" s="5"/>
      <c r="J43" s="5">
        <v>-539</v>
      </c>
      <c r="K43" s="5">
        <f t="shared" si="1"/>
        <v>6575</v>
      </c>
      <c r="L43" s="7">
        <f t="shared" si="0"/>
        <v>0.9242339049761035</v>
      </c>
    </row>
    <row r="44" spans="1:12" ht="19.5" customHeight="1">
      <c r="A44" s="4"/>
      <c r="B44" s="5"/>
      <c r="C44" s="5"/>
      <c r="D44" s="5"/>
      <c r="E44" s="5"/>
      <c r="F44" s="8"/>
      <c r="G44" s="9" t="s">
        <v>38</v>
      </c>
      <c r="H44" s="5">
        <v>7572.77</v>
      </c>
      <c r="I44" s="5"/>
      <c r="J44" s="5">
        <v>5847.23</v>
      </c>
      <c r="K44" s="5">
        <f t="shared" si="1"/>
        <v>13420</v>
      </c>
      <c r="L44" s="7">
        <f t="shared" si="0"/>
        <v>1.7721388606810982</v>
      </c>
    </row>
    <row r="45" spans="1:12" ht="19.5" customHeight="1">
      <c r="A45" s="4"/>
      <c r="B45" s="5"/>
      <c r="C45" s="5"/>
      <c r="D45" s="5"/>
      <c r="E45" s="5"/>
      <c r="F45" s="8"/>
      <c r="G45" s="9" t="s">
        <v>39</v>
      </c>
      <c r="H45" s="5">
        <v>7596</v>
      </c>
      <c r="I45" s="5"/>
      <c r="J45" s="5">
        <v>692.5200000000004</v>
      </c>
      <c r="K45" s="5">
        <f t="shared" si="1"/>
        <v>8288.52</v>
      </c>
      <c r="L45" s="7">
        <f t="shared" si="0"/>
        <v>1.0911690363349131</v>
      </c>
    </row>
    <row r="46" spans="1:12" ht="19.5" customHeight="1">
      <c r="A46" s="4"/>
      <c r="B46" s="5"/>
      <c r="C46" s="5"/>
      <c r="D46" s="5"/>
      <c r="E46" s="5"/>
      <c r="F46" s="8"/>
      <c r="G46" s="9" t="s">
        <v>40</v>
      </c>
      <c r="H46" s="5">
        <v>25451</v>
      </c>
      <c r="I46" s="5">
        <v>35529</v>
      </c>
      <c r="J46" s="5">
        <f>26758+28000</f>
        <v>54758</v>
      </c>
      <c r="K46" s="5">
        <f t="shared" si="1"/>
        <v>115738</v>
      </c>
      <c r="L46" s="7">
        <f t="shared" si="0"/>
        <v>4.5474833994734984</v>
      </c>
    </row>
    <row r="47" spans="1:12" ht="19.5" customHeight="1">
      <c r="A47" s="4"/>
      <c r="B47" s="5"/>
      <c r="C47" s="5"/>
      <c r="D47" s="5"/>
      <c r="E47" s="5"/>
      <c r="F47" s="8"/>
      <c r="G47" s="9" t="s">
        <v>41</v>
      </c>
      <c r="H47" s="5">
        <v>0</v>
      </c>
      <c r="I47" s="5"/>
      <c r="J47" s="5">
        <f>15090+28000</f>
        <v>43090</v>
      </c>
      <c r="K47" s="5">
        <f t="shared" si="1"/>
        <v>43090</v>
      </c>
      <c r="L47" s="7"/>
    </row>
    <row r="48" spans="1:12" ht="19.5" customHeight="1">
      <c r="A48" s="4"/>
      <c r="B48" s="5"/>
      <c r="C48" s="5"/>
      <c r="D48" s="5"/>
      <c r="E48" s="5"/>
      <c r="F48" s="8"/>
      <c r="G48" s="9" t="s">
        <v>42</v>
      </c>
      <c r="H48" s="5">
        <v>25451</v>
      </c>
      <c r="I48" s="5">
        <v>35529</v>
      </c>
      <c r="J48" s="5">
        <v>11668</v>
      </c>
      <c r="K48" s="5">
        <f t="shared" si="1"/>
        <v>72648</v>
      </c>
      <c r="L48" s="7">
        <f t="shared" si="0"/>
        <v>2.8544261522140584</v>
      </c>
    </row>
    <row r="49" spans="1:12" ht="19.5" customHeight="1">
      <c r="A49" s="4"/>
      <c r="B49" s="5"/>
      <c r="C49" s="5"/>
      <c r="D49" s="5"/>
      <c r="E49" s="5"/>
      <c r="F49" s="8"/>
      <c r="G49" s="9" t="s">
        <v>43</v>
      </c>
      <c r="H49" s="5">
        <v>37865.36</v>
      </c>
      <c r="I49" s="5"/>
      <c r="J49" s="5">
        <v>-3143.3600000000006</v>
      </c>
      <c r="K49" s="5">
        <f t="shared" si="1"/>
        <v>34722</v>
      </c>
      <c r="L49" s="7">
        <f t="shared" si="0"/>
        <v>0.9169858678221995</v>
      </c>
    </row>
    <row r="50" spans="1:12" ht="19.5" customHeight="1">
      <c r="A50" s="4"/>
      <c r="B50" s="5"/>
      <c r="C50" s="5"/>
      <c r="D50" s="5"/>
      <c r="E50" s="5"/>
      <c r="F50" s="8"/>
      <c r="G50" s="9" t="s">
        <v>44</v>
      </c>
      <c r="H50" s="5">
        <v>20341</v>
      </c>
      <c r="I50" s="5">
        <v>90992</v>
      </c>
      <c r="J50" s="5">
        <v>57350</v>
      </c>
      <c r="K50" s="5">
        <f t="shared" si="1"/>
        <v>168683</v>
      </c>
      <c r="L50" s="7">
        <f t="shared" si="0"/>
        <v>8.292758468118578</v>
      </c>
    </row>
    <row r="51" spans="1:12" s="28" customFormat="1" ht="19.5" customHeight="1">
      <c r="A51" s="29" t="s">
        <v>45</v>
      </c>
      <c r="B51" s="25">
        <f>SUM(B52:B55,B58)</f>
        <v>218568</v>
      </c>
      <c r="C51" s="25">
        <f>SUM(C52:C55,C58)</f>
        <v>126521</v>
      </c>
      <c r="D51" s="25">
        <f>SUM(D52:D55,D58)</f>
        <v>134165</v>
      </c>
      <c r="E51" s="25">
        <f>SUM(E52:E55,E58)</f>
        <v>479254</v>
      </c>
      <c r="F51" s="26">
        <f aca="true" t="shared" si="2" ref="F51:F56">E51/B51</f>
        <v>2.192699754767395</v>
      </c>
      <c r="G51" s="29" t="s">
        <v>46</v>
      </c>
      <c r="H51" s="25">
        <f>H52</f>
        <v>32400</v>
      </c>
      <c r="I51" s="25">
        <f>I52</f>
        <v>0</v>
      </c>
      <c r="J51" s="25">
        <f>J52</f>
        <v>0</v>
      </c>
      <c r="K51" s="25">
        <f>K52</f>
        <v>32400</v>
      </c>
      <c r="L51" s="27">
        <f>K51/H51</f>
        <v>1</v>
      </c>
    </row>
    <row r="52" spans="1:12" ht="19.5" customHeight="1">
      <c r="A52" s="10" t="s">
        <v>47</v>
      </c>
      <c r="B52" s="5">
        <v>56965</v>
      </c>
      <c r="C52" s="5">
        <v>0</v>
      </c>
      <c r="D52" s="5"/>
      <c r="E52" s="5">
        <f aca="true" t="shared" si="3" ref="E52:E58">SUM(B52:D52)</f>
        <v>56965</v>
      </c>
      <c r="F52" s="11"/>
      <c r="G52" s="10" t="s">
        <v>48</v>
      </c>
      <c r="H52" s="5">
        <v>32400</v>
      </c>
      <c r="I52" s="5">
        <v>0</v>
      </c>
      <c r="J52" s="5">
        <v>0</v>
      </c>
      <c r="K52" s="5">
        <f>SUM(H52:J52)</f>
        <v>32400</v>
      </c>
      <c r="L52" s="7">
        <f>K52/H52</f>
        <v>1</v>
      </c>
    </row>
    <row r="53" spans="1:12" ht="19.5" customHeight="1">
      <c r="A53" s="12" t="s">
        <v>49</v>
      </c>
      <c r="B53" s="5"/>
      <c r="C53" s="5"/>
      <c r="D53" s="5"/>
      <c r="E53" s="5">
        <f t="shared" si="3"/>
        <v>0</v>
      </c>
      <c r="F53" s="11"/>
      <c r="G53" s="10" t="s">
        <v>50</v>
      </c>
      <c r="H53" s="5"/>
      <c r="I53" s="5"/>
      <c r="J53" s="5"/>
      <c r="K53" s="5"/>
      <c r="L53" s="11"/>
    </row>
    <row r="54" spans="1:12" ht="19.5" customHeight="1">
      <c r="A54" s="13" t="s">
        <v>51</v>
      </c>
      <c r="B54" s="5"/>
      <c r="C54" s="5"/>
      <c r="D54" s="5"/>
      <c r="E54" s="5">
        <f t="shared" si="3"/>
        <v>0</v>
      </c>
      <c r="F54" s="11"/>
      <c r="G54" s="10" t="s">
        <v>52</v>
      </c>
      <c r="H54" s="5"/>
      <c r="I54" s="5"/>
      <c r="J54" s="5"/>
      <c r="K54" s="5"/>
      <c r="L54" s="11"/>
    </row>
    <row r="55" spans="1:12" ht="19.5" customHeight="1">
      <c r="A55" s="12" t="s">
        <v>53</v>
      </c>
      <c r="B55" s="5">
        <f>SUM(B56:B57)</f>
        <v>35669</v>
      </c>
      <c r="C55" s="5">
        <f>SUM(C56:C57)</f>
        <v>0</v>
      </c>
      <c r="D55" s="5">
        <f>SUM(D56:D57)</f>
        <v>0</v>
      </c>
      <c r="E55" s="5">
        <f t="shared" si="3"/>
        <v>35669</v>
      </c>
      <c r="F55" s="6">
        <f t="shared" si="2"/>
        <v>1</v>
      </c>
      <c r="G55" s="10" t="s">
        <v>54</v>
      </c>
      <c r="H55" s="5"/>
      <c r="I55" s="5"/>
      <c r="J55" s="5"/>
      <c r="K55" s="5"/>
      <c r="L55" s="11"/>
    </row>
    <row r="56" spans="1:12" ht="19.5" customHeight="1">
      <c r="A56" s="12" t="s">
        <v>55</v>
      </c>
      <c r="B56" s="5">
        <v>35669</v>
      </c>
      <c r="C56" s="5">
        <v>0</v>
      </c>
      <c r="D56" s="5"/>
      <c r="E56" s="5">
        <f t="shared" si="3"/>
        <v>35669</v>
      </c>
      <c r="F56" s="6">
        <f t="shared" si="2"/>
        <v>1</v>
      </c>
      <c r="G56" s="10" t="s">
        <v>56</v>
      </c>
      <c r="H56" s="5"/>
      <c r="I56" s="5"/>
      <c r="J56" s="5"/>
      <c r="K56" s="5"/>
      <c r="L56" s="11"/>
    </row>
    <row r="57" spans="1:12" ht="19.5" customHeight="1">
      <c r="A57" s="12" t="s">
        <v>57</v>
      </c>
      <c r="B57" s="5"/>
      <c r="C57" s="5"/>
      <c r="D57" s="5"/>
      <c r="E57" s="5">
        <f t="shared" si="3"/>
        <v>0</v>
      </c>
      <c r="F57" s="11"/>
      <c r="G57" s="10" t="s">
        <v>57</v>
      </c>
      <c r="H57" s="5"/>
      <c r="I57" s="5"/>
      <c r="J57" s="5"/>
      <c r="K57" s="5"/>
      <c r="L57" s="11"/>
    </row>
    <row r="58" spans="1:12" ht="19.5" customHeight="1">
      <c r="A58" s="12" t="s">
        <v>58</v>
      </c>
      <c r="B58" s="5">
        <v>125934</v>
      </c>
      <c r="C58" s="5">
        <v>126521</v>
      </c>
      <c r="D58" s="5">
        <f>106165+28000</f>
        <v>134165</v>
      </c>
      <c r="E58" s="5">
        <f t="shared" si="3"/>
        <v>386620</v>
      </c>
      <c r="F58" s="6">
        <f>E58/B58</f>
        <v>3.070020804548414</v>
      </c>
      <c r="G58" s="12" t="s">
        <v>59</v>
      </c>
      <c r="H58" s="5"/>
      <c r="I58" s="5"/>
      <c r="J58" s="5"/>
      <c r="K58" s="5"/>
      <c r="L58" s="11"/>
    </row>
    <row r="59" spans="1:12" ht="19.5" customHeight="1">
      <c r="A59" s="12" t="s">
        <v>60</v>
      </c>
      <c r="B59" s="5"/>
      <c r="C59" s="5"/>
      <c r="D59" s="5"/>
      <c r="E59" s="5"/>
      <c r="F59" s="11"/>
      <c r="G59" s="12" t="s">
        <v>61</v>
      </c>
      <c r="H59" s="5"/>
      <c r="I59" s="5"/>
      <c r="J59" s="5"/>
      <c r="K59" s="5"/>
      <c r="L59" s="11"/>
    </row>
    <row r="60" spans="1:12" ht="19.5" customHeight="1">
      <c r="A60" s="12" t="s">
        <v>62</v>
      </c>
      <c r="B60" s="5"/>
      <c r="C60" s="5"/>
      <c r="D60" s="5"/>
      <c r="E60" s="5"/>
      <c r="F60" s="11"/>
      <c r="G60" s="12" t="s">
        <v>63</v>
      </c>
      <c r="H60" s="5"/>
      <c r="I60" s="5"/>
      <c r="J60" s="5"/>
      <c r="K60" s="5"/>
      <c r="L60" s="11"/>
    </row>
    <row r="61" spans="1:12" s="28" customFormat="1" ht="19.5" customHeight="1">
      <c r="A61" s="30" t="s">
        <v>64</v>
      </c>
      <c r="B61" s="25">
        <f>B51+B7</f>
        <v>606316</v>
      </c>
      <c r="C61" s="25">
        <f>C51+C7</f>
        <v>126521</v>
      </c>
      <c r="D61" s="25">
        <f>D51+D7</f>
        <v>134165</v>
      </c>
      <c r="E61" s="25">
        <f>E51+E7</f>
        <v>867002</v>
      </c>
      <c r="F61" s="26">
        <f>E61/B61</f>
        <v>1.4299507187671114</v>
      </c>
      <c r="G61" s="30" t="s">
        <v>65</v>
      </c>
      <c r="H61" s="25">
        <f>SUM(H7,H51)</f>
        <v>606316</v>
      </c>
      <c r="I61" s="25">
        <f>SUM(I7,I51)</f>
        <v>126521</v>
      </c>
      <c r="J61" s="25">
        <f>SUM(J7,J51)</f>
        <v>134165</v>
      </c>
      <c r="K61" s="25">
        <f>SUM(K7,K51)</f>
        <v>867002</v>
      </c>
      <c r="L61" s="26">
        <f>K61/H61</f>
        <v>1.4299507187671114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/>
  <mergeCells count="15">
    <mergeCell ref="F5:F6"/>
    <mergeCell ref="G5:G6"/>
    <mergeCell ref="H5:H6"/>
    <mergeCell ref="I5:I6"/>
    <mergeCell ref="J5:J6"/>
    <mergeCell ref="K5:K6"/>
    <mergeCell ref="L5:L6"/>
    <mergeCell ref="A2:L2"/>
    <mergeCell ref="A4:F4"/>
    <mergeCell ref="G4:L4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11811023622047244" footer="0.31496062992125984"/>
  <pageSetup firstPageNumber="1" useFirstPageNumber="1" fitToHeight="1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崔璐</cp:lastModifiedBy>
  <cp:lastPrinted>2016-09-27T11:58:48Z</cp:lastPrinted>
  <dcterms:created xsi:type="dcterms:W3CDTF">2006-02-13T05:15:25Z</dcterms:created>
  <dcterms:modified xsi:type="dcterms:W3CDTF">2016-09-29T08:42:41Z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