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23" firstSheet="7" activeTab="11"/>
  </bookViews>
  <sheets>
    <sheet name="第一部分" sheetId="1" r:id="rId1"/>
    <sheet name="01.一般公共预算 " sheetId="2" r:id="rId2"/>
    <sheet name="02.（本级）一般公共预算" sheetId="3" r:id="rId3"/>
    <sheet name="03.经济分类表" sheetId="4" r:id="rId4"/>
    <sheet name="04.一般公共预算税收返还和转移支付表 " sheetId="5" r:id="rId5"/>
    <sheet name="05.债务余额总表" sheetId="6" r:id="rId6"/>
    <sheet name="06.债务分项目情况表 " sheetId="7" r:id="rId7"/>
    <sheet name="07.债务到期情况表" sheetId="8" r:id="rId8"/>
    <sheet name="第二部分" sheetId="9" r:id="rId9"/>
    <sheet name="08.（本级）政府性基金 " sheetId="10" r:id="rId10"/>
    <sheet name="09.政府性基金转移支付" sheetId="11" r:id="rId11"/>
    <sheet name="10.政府性基金专项债务余额和限额 " sheetId="12" r:id="rId12"/>
    <sheet name="第三部分" sheetId="13" r:id="rId13"/>
    <sheet name="11.国资预算" sheetId="14" r:id="rId14"/>
    <sheet name="12.国资预算明细表 " sheetId="15" r:id="rId15"/>
    <sheet name="第四部分" sheetId="16" r:id="rId16"/>
    <sheet name="13.社会保险基金收入决算表" sheetId="17" r:id="rId17"/>
    <sheet name="14.社会保险基金支出决算表" sheetId="18" r:id="rId18"/>
  </sheets>
  <externalReferences>
    <externalReference r:id="rId21"/>
    <externalReference r:id="rId22"/>
    <externalReference r:id="rId23"/>
  </externalReferences>
  <definedNames>
    <definedName name="_xlnm.Print_Area" localSheetId="1">'01.一般公共预算 '!$B$1:$N$44</definedName>
    <definedName name="_xlnm.Print_Area" localSheetId="5">'05.债务余额总表'!$A$1:$D$15</definedName>
    <definedName name="_xlnm.Print_Area" localSheetId="13">'11.国资预算'!$A$1:$F$16</definedName>
    <definedName name="_xlnm.Print_Titles" localSheetId="1">'01.一般公共预算 '!$1:$3</definedName>
    <definedName name="_xlnm.Print_Titles" localSheetId="2">'02.（本级）一般公共预算'!$1:$3</definedName>
    <definedName name="_xlnm.Print_Titles" localSheetId="3">'03.经济分类表'!$1:$5</definedName>
    <definedName name="_xlnm.Print_Titles" localSheetId="14">'12.国资预算明细表 '!$1:$3</definedName>
    <definedName name="_xlnm.Print_Titles" localSheetId="9">'08.（本级）政府性基金 '!$3:$3</definedName>
    <definedName name="地区名称" localSheetId="2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13">#REF!</definedName>
    <definedName name="地区名称" localSheetId="14">#REF!</definedName>
    <definedName name="地区名称" localSheetId="9">#REF!</definedName>
    <definedName name="地区名称">#REF!</definedName>
    <definedName name="地区名称" localSheetId="4">#REF!</definedName>
    <definedName name="地区名称" localSheetId="10">#REF!</definedName>
    <definedName name="地区名称" localSheetId="11">#REF!</definedName>
    <definedName name="地区名称" localSheetId="15">#REF!</definedName>
    <definedName name="_xlfn.SUMIFS" hidden="1">#NAME?</definedName>
    <definedName name="地区名称" localSheetId="16">#REF!</definedName>
    <definedName name="地区名称" localSheetId="17">#REF!</definedName>
    <definedName name="_xlnm._FilterDatabase" localSheetId="2" hidden="1">'02.（本级）一般公共预算'!$A$3:$IU$1276</definedName>
  </definedNames>
  <calcPr fullCalcOnLoad="1"/>
</workbook>
</file>

<file path=xl/sharedStrings.xml><?xml version="1.0" encoding="utf-8"?>
<sst xmlns="http://schemas.openxmlformats.org/spreadsheetml/2006/main" count="4533" uniqueCount="2465">
  <si>
    <t>第一部分：一般公共预算决算表</t>
  </si>
  <si>
    <t>2018年光明区一般公共预算收支决算</t>
  </si>
  <si>
    <t>单位：万元</t>
  </si>
  <si>
    <t>收入科目</t>
  </si>
  <si>
    <t>2018年
预算数</t>
  </si>
  <si>
    <t>2018年
调整预算数</t>
  </si>
  <si>
    <t>2018年
决算数</t>
  </si>
  <si>
    <t>完成调整
预算数
%</t>
  </si>
  <si>
    <t>2017年
决算数</t>
  </si>
  <si>
    <r>
      <t>比201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
决算数增长%</t>
    </r>
  </si>
  <si>
    <t>支出科目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</si>
  <si>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</si>
  <si>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</si>
  <si>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</si>
  <si>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</si>
  <si>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</si>
  <si>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</si>
  <si>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</si>
  <si>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</si>
  <si>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</si>
  <si>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</si>
  <si>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</si>
  <si>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</si>
  <si>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</si>
  <si>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</si>
  <si>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</si>
  <si>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</si>
  <si>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</si>
  <si>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</si>
  <si>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</si>
  <si>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</si>
  <si>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</si>
  <si>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</si>
  <si>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</si>
  <si>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</si>
  <si>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</si>
  <si>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</si>
  <si>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>二、非税收入</t>
  </si>
  <si>
    <t>十四、资源勘探信息等支出</t>
  </si>
  <si>
    <t xml:space="preserve">    专项收入</t>
  </si>
  <si>
    <t>十五、商业服务业等支出</t>
  </si>
  <si>
    <t xml:space="preserve">    行政事业性收费收入</t>
  </si>
  <si>
    <t>十六、金融支出</t>
  </si>
  <si>
    <t xml:space="preserve">    罚没收入</t>
  </si>
  <si>
    <t>十七、援助其他地区支出</t>
  </si>
  <si>
    <t xml:space="preserve">    国有资本经营收入</t>
  </si>
  <si>
    <t>十八、国土海洋气象等支出</t>
  </si>
  <si>
    <t xml:space="preserve">    国有资源(资产)有偿使用收入</t>
  </si>
  <si>
    <t>十九、住房保障支出</t>
  </si>
  <si>
    <t xml:space="preserve">    其他收入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</si>
  <si>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</si>
  <si>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</si>
  <si>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</si>
  <si>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</si>
  <si>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</si>
  <si>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一般公共预算收入</t>
  </si>
  <si>
    <t>一般公共预算支出</t>
  </si>
  <si>
    <t>转移性收入</t>
  </si>
  <si>
    <t>转移性支出</t>
  </si>
  <si>
    <t xml:space="preserve">  上级补助收入</t>
  </si>
  <si>
    <t xml:space="preserve">  计划单列市上解省支出</t>
  </si>
  <si>
    <t xml:space="preserve">  省补助计划单列市收入</t>
  </si>
  <si>
    <t xml:space="preserve">  上解上级支出</t>
  </si>
  <si>
    <t xml:space="preserve">  债务收入</t>
  </si>
  <si>
    <t xml:space="preserve">  债券还本支出</t>
  </si>
  <si>
    <t xml:space="preserve">  调入预算稳定调节基金</t>
  </si>
  <si>
    <t xml:space="preserve">  安排预算稳定调节基金</t>
  </si>
  <si>
    <t xml:space="preserve">  调入资金</t>
  </si>
  <si>
    <t xml:space="preserve">  调出资金</t>
  </si>
  <si>
    <t xml:space="preserve">  上年结转结余收入</t>
  </si>
  <si>
    <t xml:space="preserve">  增设预算周转金</t>
  </si>
  <si>
    <t xml:space="preserve">  年终结转结余</t>
  </si>
  <si>
    <t xml:space="preserve">     其中：净结余</t>
  </si>
  <si>
    <t>收入总计</t>
  </si>
  <si>
    <t>支出总计</t>
  </si>
  <si>
    <t>2018年光明区本级一般公共预算收支决算</t>
  </si>
  <si>
    <t>科目编码</t>
  </si>
  <si>
    <t>支出项目</t>
  </si>
  <si>
    <t>比2017年
决算数增长%</t>
  </si>
  <si>
    <t>增减原因分析</t>
  </si>
  <si>
    <t>一、一般公共服务</t>
  </si>
  <si>
    <t>年初预算数</t>
  </si>
  <si>
    <t>调整预算数</t>
  </si>
  <si>
    <t>决算数</t>
  </si>
  <si>
    <t>一般公共服务支出</t>
  </si>
  <si>
    <t xml:space="preserve">    增值税（含营改增）</t>
  </si>
  <si>
    <t xml:space="preserve">    人大事务</t>
  </si>
  <si>
    <t xml:space="preserve">  人大事务</t>
  </si>
  <si>
    <t xml:space="preserve">      行政运行</t>
  </si>
  <si>
    <t xml:space="preserve">      一般行政管理事务</t>
  </si>
  <si>
    <t>公共财政支出</t>
  </si>
  <si>
    <t xml:space="preserve">    一般行政管理事务</t>
  </si>
  <si>
    <t xml:space="preserve">      机关服务</t>
  </si>
  <si>
    <t>一般公共服务</t>
  </si>
  <si>
    <t xml:space="preserve">    机关服务</t>
  </si>
  <si>
    <t xml:space="preserve">      人大会议</t>
  </si>
  <si>
    <t xml:space="preserve">    人大会议</t>
  </si>
  <si>
    <t xml:space="preserve">      人大立法</t>
  </si>
  <si>
    <t xml:space="preserve">  政协事务</t>
  </si>
  <si>
    <t xml:space="preserve">    人大立法</t>
  </si>
  <si>
    <t xml:space="preserve">      人大监督</t>
  </si>
  <si>
    <t xml:space="preserve">  政府办公厅(室)及相关机构事务</t>
  </si>
  <si>
    <t xml:space="preserve">    人大监督</t>
  </si>
  <si>
    <t xml:space="preserve">      人大代表履职能力提升</t>
  </si>
  <si>
    <t xml:space="preserve">  发展与改革事务</t>
  </si>
  <si>
    <t xml:space="preserve">    人大代表履职能力提升</t>
  </si>
  <si>
    <t xml:space="preserve">      代表工作</t>
  </si>
  <si>
    <t xml:space="preserve">  统计信息事务</t>
  </si>
  <si>
    <t xml:space="preserve">    代表工作</t>
  </si>
  <si>
    <t xml:space="preserve">      人大信访工作</t>
  </si>
  <si>
    <t xml:space="preserve">  财政事务</t>
  </si>
  <si>
    <t xml:space="preserve">    人大信访工作</t>
  </si>
  <si>
    <t xml:space="preserve">      事业运行</t>
  </si>
  <si>
    <t xml:space="preserve">  税收事务</t>
  </si>
  <si>
    <t xml:space="preserve">    事业运行</t>
  </si>
  <si>
    <t xml:space="preserve">      其他人大事务支出</t>
  </si>
  <si>
    <t xml:space="preserve">  审计事务</t>
  </si>
  <si>
    <t xml:space="preserve">    其他人大事务支出</t>
  </si>
  <si>
    <t xml:space="preserve">    政协事务</t>
  </si>
  <si>
    <t xml:space="preserve">  海关事务</t>
  </si>
  <si>
    <t xml:space="preserve">  人力资源事务</t>
  </si>
  <si>
    <t xml:space="preserve">    行政运行</t>
  </si>
  <si>
    <t xml:space="preserve">  纪检监察事务</t>
  </si>
  <si>
    <t xml:space="preserve">  人口与计划生育事务</t>
  </si>
  <si>
    <t xml:space="preserve">      政协会议</t>
  </si>
  <si>
    <t xml:space="preserve">  商贸事务</t>
  </si>
  <si>
    <t xml:space="preserve">    政协会议</t>
  </si>
  <si>
    <t xml:space="preserve">    国有资源(资产)有偿
    使用收入</t>
  </si>
  <si>
    <t xml:space="preserve">      委员视察</t>
  </si>
  <si>
    <t xml:space="preserve">  知识产权事务</t>
  </si>
  <si>
    <t xml:space="preserve">    委员视察</t>
  </si>
  <si>
    <t xml:space="preserve">      参政议政</t>
  </si>
  <si>
    <t xml:space="preserve">  工商行政管理事务</t>
  </si>
  <si>
    <t xml:space="preserve">    参政议政</t>
  </si>
  <si>
    <t xml:space="preserve">  质量技术监督与检验检疫事务</t>
  </si>
  <si>
    <t xml:space="preserve">      其他政协事务支出</t>
  </si>
  <si>
    <t xml:space="preserve">  民族事务</t>
  </si>
  <si>
    <t xml:space="preserve">    其他政协事务支出</t>
  </si>
  <si>
    <t xml:space="preserve">    政府办公厅(室)及相关机构事务</t>
  </si>
  <si>
    <t xml:space="preserve">  宗教事务</t>
  </si>
  <si>
    <t xml:space="preserve">  港澳台侨事务</t>
  </si>
  <si>
    <t xml:space="preserve">      专项服务</t>
  </si>
  <si>
    <t xml:space="preserve">    专项服务</t>
  </si>
  <si>
    <t xml:space="preserve">      专项业务活动</t>
  </si>
  <si>
    <t xml:space="preserve">    专项业务活动</t>
  </si>
  <si>
    <t xml:space="preserve">      政务公开审批</t>
  </si>
  <si>
    <t xml:space="preserve">    政务公开审批</t>
  </si>
  <si>
    <t xml:space="preserve">      法制建设</t>
  </si>
  <si>
    <t xml:space="preserve">    法制建设</t>
  </si>
  <si>
    <t xml:space="preserve">      信访事务</t>
  </si>
  <si>
    <t xml:space="preserve">    信访事务</t>
  </si>
  <si>
    <t xml:space="preserve">      参事事务</t>
  </si>
  <si>
    <t xml:space="preserve">    参事事务</t>
  </si>
  <si>
    <t xml:space="preserve">      其他政府办公厅(室)及相关机构事务支出</t>
  </si>
  <si>
    <t xml:space="preserve">    其他政府办公厅(室)及相关机构事务支出</t>
  </si>
  <si>
    <t xml:space="preserve">    发展与改革事务</t>
  </si>
  <si>
    <t xml:space="preserve">      战略规划与实施</t>
  </si>
  <si>
    <t xml:space="preserve">    战略规划与实施</t>
  </si>
  <si>
    <t xml:space="preserve">      日常经济运行调节</t>
  </si>
  <si>
    <t xml:space="preserve">    日常经济运行调节</t>
  </si>
  <si>
    <t xml:space="preserve">      社会事业发展规划</t>
  </si>
  <si>
    <t xml:space="preserve">    社会事业发展规划</t>
  </si>
  <si>
    <t xml:space="preserve">      经济体制改革研究</t>
  </si>
  <si>
    <t xml:space="preserve">    经济体制改革研究</t>
  </si>
  <si>
    <t xml:space="preserve">      物价管理</t>
  </si>
  <si>
    <t xml:space="preserve">    物价管理</t>
  </si>
  <si>
    <t xml:space="preserve">      应对气象变化管理事务</t>
  </si>
  <si>
    <t xml:space="preserve">      其他发展与改革事务支出</t>
  </si>
  <si>
    <t xml:space="preserve">    其他发展与改革事务支出</t>
  </si>
  <si>
    <t xml:space="preserve">    统计信息事务</t>
  </si>
  <si>
    <t xml:space="preserve">      信息事务</t>
  </si>
  <si>
    <t xml:space="preserve">    信息事务</t>
  </si>
  <si>
    <t xml:space="preserve">      专项统计业务</t>
  </si>
  <si>
    <t xml:space="preserve">    专项统计业务</t>
  </si>
  <si>
    <t xml:space="preserve">      统计管理</t>
  </si>
  <si>
    <t xml:space="preserve">    统计管理</t>
  </si>
  <si>
    <t xml:space="preserve">      专项普查活动</t>
  </si>
  <si>
    <t xml:space="preserve">    专项普查活动</t>
  </si>
  <si>
    <t xml:space="preserve">      统计抽样调查</t>
  </si>
  <si>
    <t xml:space="preserve">    统计抽样调查</t>
  </si>
  <si>
    <t xml:space="preserve">      其他统计信息事务支出</t>
  </si>
  <si>
    <t xml:space="preserve">    其他统计信息事务支出</t>
  </si>
  <si>
    <t xml:space="preserve">    财政事务</t>
  </si>
  <si>
    <t xml:space="preserve">      预算改革业务</t>
  </si>
  <si>
    <t xml:space="preserve">    预算改革业务</t>
  </si>
  <si>
    <t xml:space="preserve">      财政国库业务</t>
  </si>
  <si>
    <t xml:space="preserve">    财政国库业务</t>
  </si>
  <si>
    <t xml:space="preserve">      财政监察</t>
  </si>
  <si>
    <t xml:space="preserve">    财政监察</t>
  </si>
  <si>
    <t xml:space="preserve">      信息化建设</t>
  </si>
  <si>
    <t xml:space="preserve">    信息化建设</t>
  </si>
  <si>
    <t xml:space="preserve">      财政委托业务支出</t>
  </si>
  <si>
    <t xml:space="preserve">    财政委托业务支出</t>
  </si>
  <si>
    <t xml:space="preserve">      其他财政事务支出</t>
  </si>
  <si>
    <t xml:space="preserve">    其他财政事务支出</t>
  </si>
  <si>
    <t xml:space="preserve">    税收事务</t>
  </si>
  <si>
    <t xml:space="preserve">      税务办案</t>
  </si>
  <si>
    <t xml:space="preserve">    税务办案</t>
  </si>
  <si>
    <t xml:space="preserve">      税务登记证及发票管理</t>
  </si>
  <si>
    <t xml:space="preserve">    税务登记证及发票管理</t>
  </si>
  <si>
    <t xml:space="preserve">      代扣代收代征税款手续费</t>
  </si>
  <si>
    <t xml:space="preserve">    代扣代收代征税款手续费</t>
  </si>
  <si>
    <t xml:space="preserve">      税务宣传</t>
  </si>
  <si>
    <t xml:space="preserve">    税务宣传</t>
  </si>
  <si>
    <t xml:space="preserve">      协税护税</t>
  </si>
  <si>
    <t xml:space="preserve">    协税护税</t>
  </si>
  <si>
    <t xml:space="preserve">      其他税收事务支出</t>
  </si>
  <si>
    <t xml:space="preserve">    其他税收事务支出</t>
  </si>
  <si>
    <t xml:space="preserve">    审计事务</t>
  </si>
  <si>
    <t xml:space="preserve">      审计业务</t>
  </si>
  <si>
    <t xml:space="preserve">    审计业务</t>
  </si>
  <si>
    <t xml:space="preserve">      审计管理</t>
  </si>
  <si>
    <t xml:space="preserve">    审计管理</t>
  </si>
  <si>
    <t xml:space="preserve">      其他审计事务支出</t>
  </si>
  <si>
    <t xml:space="preserve">    其他审计事务支出</t>
  </si>
  <si>
    <t xml:space="preserve">    海关事务</t>
  </si>
  <si>
    <t xml:space="preserve">      收费业务</t>
  </si>
  <si>
    <t xml:space="preserve">    收费业务</t>
  </si>
  <si>
    <t xml:space="preserve">      缉私办案</t>
  </si>
  <si>
    <t xml:space="preserve">    缉私办案</t>
  </si>
  <si>
    <t xml:space="preserve">      口岸电子执法系统建设与维护</t>
  </si>
  <si>
    <t xml:space="preserve">    口岸电子执法系统建设与维护</t>
  </si>
  <si>
    <t xml:space="preserve">      其他海关事务支出</t>
  </si>
  <si>
    <t xml:space="preserve">    其他海关事务支出</t>
  </si>
  <si>
    <t xml:space="preserve">    人力资源事务</t>
  </si>
  <si>
    <t xml:space="preserve">      政府特殊津贴</t>
  </si>
  <si>
    <t xml:space="preserve">    政府特殊津贴</t>
  </si>
  <si>
    <t xml:space="preserve">      资助留学回国人员</t>
  </si>
  <si>
    <t xml:space="preserve">    资助留学回国人员</t>
  </si>
  <si>
    <t xml:space="preserve">      军队转业干部安置</t>
  </si>
  <si>
    <t xml:space="preserve">    军队转业干部安置</t>
  </si>
  <si>
    <t xml:space="preserve">      博士后日常经费</t>
  </si>
  <si>
    <t xml:space="preserve">    博士后日常经费</t>
  </si>
  <si>
    <t xml:space="preserve">      引进人才费用</t>
  </si>
  <si>
    <t xml:space="preserve">    引进人才费用</t>
  </si>
  <si>
    <t xml:space="preserve">      公务员考核</t>
  </si>
  <si>
    <t xml:space="preserve">    公务员考核</t>
  </si>
  <si>
    <t xml:space="preserve">      公务员履职能力提升</t>
  </si>
  <si>
    <t xml:space="preserve">    公务员履职能力提升</t>
  </si>
  <si>
    <t xml:space="preserve">      公务员招考</t>
  </si>
  <si>
    <t xml:space="preserve">    公务员招考</t>
  </si>
  <si>
    <t xml:space="preserve">      公务员综合管理</t>
  </si>
  <si>
    <t xml:space="preserve">    公务员综合管理</t>
  </si>
  <si>
    <t xml:space="preserve">      其他人力资源事务支出</t>
  </si>
  <si>
    <t xml:space="preserve">    其他人力资源事务支出</t>
  </si>
  <si>
    <t xml:space="preserve">    纪检监察事务</t>
  </si>
  <si>
    <t xml:space="preserve">      大案要案查处</t>
  </si>
  <si>
    <t xml:space="preserve">    大案要案查处</t>
  </si>
  <si>
    <t xml:space="preserve">      派驻派出机构</t>
  </si>
  <si>
    <t xml:space="preserve">    派驻派出机构</t>
  </si>
  <si>
    <t xml:space="preserve">      中央巡视</t>
  </si>
  <si>
    <t xml:space="preserve">    中央巡视</t>
  </si>
  <si>
    <t xml:space="preserve">      其他纪检监察事务支出</t>
  </si>
  <si>
    <t xml:space="preserve">    其他纪检监察事务支出</t>
  </si>
  <si>
    <t xml:space="preserve">    商贸事务</t>
  </si>
  <si>
    <t xml:space="preserve">      对外贸易管理</t>
  </si>
  <si>
    <t xml:space="preserve">    对外贸易管理</t>
  </si>
  <si>
    <t xml:space="preserve">      国际经济合作</t>
  </si>
  <si>
    <t xml:space="preserve">    国际经济合作</t>
  </si>
  <si>
    <t xml:space="preserve">      外资管理</t>
  </si>
  <si>
    <t xml:space="preserve">    外资管理</t>
  </si>
  <si>
    <t xml:space="preserve">      国内贸易管理</t>
  </si>
  <si>
    <t xml:space="preserve">    国内贸易管理</t>
  </si>
  <si>
    <t xml:space="preserve">      招商引资</t>
  </si>
  <si>
    <t xml:space="preserve">    招商引资</t>
  </si>
  <si>
    <t xml:space="preserve">      其他商贸事务支出</t>
  </si>
  <si>
    <t xml:space="preserve">    其他商贸事务支出</t>
  </si>
  <si>
    <t xml:space="preserve">    知识产权事务</t>
  </si>
  <si>
    <t xml:space="preserve">      专利审批</t>
  </si>
  <si>
    <t xml:space="preserve">    专利审批</t>
  </si>
  <si>
    <t xml:space="preserve">      国家知识产权战略</t>
  </si>
  <si>
    <t xml:space="preserve">    国家知识产权战略</t>
  </si>
  <si>
    <t xml:space="preserve">      专利试点和产业化推进</t>
  </si>
  <si>
    <t xml:space="preserve">    专利试点和产业化推进</t>
  </si>
  <si>
    <t xml:space="preserve">      专利执法</t>
  </si>
  <si>
    <t xml:space="preserve">    专利执法</t>
  </si>
  <si>
    <t xml:space="preserve">      国际组织专项活动</t>
  </si>
  <si>
    <t xml:space="preserve">    国际组织专项活动</t>
  </si>
  <si>
    <t xml:space="preserve">      知识产权宏观管理</t>
  </si>
  <si>
    <t xml:space="preserve">    知识产权宏观管理</t>
  </si>
  <si>
    <t xml:space="preserve">      其他知识产权事务支出</t>
  </si>
  <si>
    <t xml:space="preserve">    其他知识产权事务支出</t>
  </si>
  <si>
    <t xml:space="preserve">    工商行政管理事务</t>
  </si>
  <si>
    <t xml:space="preserve">      工商行政管理专项</t>
  </si>
  <si>
    <t xml:space="preserve">    工商行政管理专项</t>
  </si>
  <si>
    <t xml:space="preserve">      执法办案专项</t>
  </si>
  <si>
    <t xml:space="preserve">    执法办案专项</t>
  </si>
  <si>
    <t xml:space="preserve">      消费者权益保护</t>
  </si>
  <si>
    <t xml:space="preserve">    消费者权益保护</t>
  </si>
  <si>
    <t xml:space="preserve">      其他工商行政管理事务支出</t>
  </si>
  <si>
    <t xml:space="preserve">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</si>
  <si>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</si>
  <si>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</si>
  <si>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出入境检验检疫行政执法和业务管理</t>
  </si>
  <si>
    <t xml:space="preserve">      出入境检验检疫技术支持</t>
  </si>
  <si>
    <t xml:space="preserve">    出入境检验检疫技术支持</t>
  </si>
  <si>
    <t xml:space="preserve">      质量技术监督行政执法及业务管理</t>
  </si>
  <si>
    <t xml:space="preserve">    质量技术监督行政执法及业务管理</t>
  </si>
  <si>
    <t xml:space="preserve">      质量技术监督技术支持</t>
  </si>
  <si>
    <t xml:space="preserve">    质量技术监督技术支持</t>
  </si>
  <si>
    <t xml:space="preserve">      认证认可监督管理</t>
  </si>
  <si>
    <t xml:space="preserve">    认证认可监督管理</t>
  </si>
  <si>
    <t xml:space="preserve">      标准化管理</t>
  </si>
  <si>
    <t xml:space="preserve">    标准化管理</t>
  </si>
  <si>
    <t xml:space="preserve">      其他质量技术监督与检验检疫事务支出</t>
  </si>
  <si>
    <t xml:space="preserve">    其他质量技术监督与检验检疫事务支出</t>
  </si>
  <si>
    <t xml:space="preserve">    民族事务</t>
  </si>
  <si>
    <t xml:space="preserve">      民族工作专项</t>
  </si>
  <si>
    <t xml:space="preserve">    民族工作专项</t>
  </si>
  <si>
    <t xml:space="preserve">      其他民族事务支出</t>
  </si>
  <si>
    <t xml:space="preserve">    其他民族事务支出</t>
  </si>
  <si>
    <t xml:space="preserve">    宗教事务</t>
  </si>
  <si>
    <t xml:space="preserve">      宗教工作专项</t>
  </si>
  <si>
    <t xml:space="preserve">    宗教工作专项</t>
  </si>
  <si>
    <t xml:space="preserve">      其他宗教事务支出</t>
  </si>
  <si>
    <t xml:space="preserve">    其他宗教事务支出</t>
  </si>
  <si>
    <t xml:space="preserve">    港澳台侨事务</t>
  </si>
  <si>
    <t xml:space="preserve">      港澳事务</t>
  </si>
  <si>
    <t xml:space="preserve">    港澳事务</t>
  </si>
  <si>
    <t xml:space="preserve">      台湾事务</t>
  </si>
  <si>
    <t xml:space="preserve">    台湾事务</t>
  </si>
  <si>
    <t xml:space="preserve">      华侨事务</t>
  </si>
  <si>
    <t xml:space="preserve">    华侨事务</t>
  </si>
  <si>
    <t xml:space="preserve">      其他港澳台侨事务支出</t>
  </si>
  <si>
    <t xml:space="preserve">    其他港澳台侨事务支出</t>
  </si>
  <si>
    <t xml:space="preserve">    档案事务</t>
  </si>
  <si>
    <t xml:space="preserve">  档案事务</t>
  </si>
  <si>
    <t xml:space="preserve">      档案馆</t>
  </si>
  <si>
    <t xml:space="preserve">    档案馆</t>
  </si>
  <si>
    <t xml:space="preserve">      其他档案事务支出</t>
  </si>
  <si>
    <t xml:space="preserve">    其他档案事务支出</t>
  </si>
  <si>
    <t xml:space="preserve">    民主党派及工商联事务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</si>
  <si>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</si>
  <si>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</si>
  <si>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</si>
  <si>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</si>
  <si>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</si>
  <si>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</si>
  <si>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    其他民主党派及工商联事务支出</t>
  </si>
  <si>
    <t xml:space="preserve">  对外联络事务</t>
  </si>
  <si>
    <t xml:space="preserve">    其他民主党派及工商联事务支出</t>
  </si>
  <si>
    <t xml:space="preserve">    群众团体事务</t>
  </si>
  <si>
    <t xml:space="preserve">  其他共产党事务支出</t>
  </si>
  <si>
    <t xml:space="preserve">  其他一般公共服务支出</t>
  </si>
  <si>
    <t>外交</t>
  </si>
  <si>
    <t xml:space="preserve">  外交管理事务</t>
  </si>
  <si>
    <t xml:space="preserve">      厂务公开</t>
  </si>
  <si>
    <t xml:space="preserve">  驻外机构</t>
  </si>
  <si>
    <t xml:space="preserve">    厂务公开</t>
  </si>
  <si>
    <t xml:space="preserve">      工会疗养休养</t>
  </si>
  <si>
    <t xml:space="preserve">  对外援助</t>
  </si>
  <si>
    <t xml:space="preserve">    工会疗养休养</t>
  </si>
  <si>
    <t xml:space="preserve">  国际组织</t>
  </si>
  <si>
    <t xml:space="preserve">      其他群众团体事务支出</t>
  </si>
  <si>
    <t xml:space="preserve">  对外合作与交流</t>
  </si>
  <si>
    <t xml:space="preserve">    其他群众团体事务支出</t>
  </si>
  <si>
    <t xml:space="preserve">    党委办公厅(室)及相关机构事务</t>
  </si>
  <si>
    <t xml:space="preserve">  对外宣传</t>
  </si>
  <si>
    <t xml:space="preserve">  边界勘界联检</t>
  </si>
  <si>
    <t xml:space="preserve">  其他外交支出</t>
  </si>
  <si>
    <t>国防</t>
  </si>
  <si>
    <t xml:space="preserve">      专项业务</t>
  </si>
  <si>
    <t xml:space="preserve">  现役部队</t>
  </si>
  <si>
    <t xml:space="preserve">    专项业务</t>
  </si>
  <si>
    <t xml:space="preserve">  预备役部队</t>
  </si>
  <si>
    <t xml:space="preserve">      其他党委办公厅(室)及相关机构事务支出</t>
  </si>
  <si>
    <t xml:space="preserve">  民兵</t>
  </si>
  <si>
    <t xml:space="preserve">    其他党委办公厅(室)及相关机构事务支出</t>
  </si>
  <si>
    <t xml:space="preserve">    组织事务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</si>
  <si>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</si>
  <si>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</si>
  <si>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</si>
  <si>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</si>
  <si>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>公共安全</t>
  </si>
  <si>
    <t xml:space="preserve">      其他组织事务支出</t>
  </si>
  <si>
    <t xml:space="preserve">  武装警察</t>
  </si>
  <si>
    <t xml:space="preserve">    其他组织事务支出</t>
  </si>
  <si>
    <t xml:space="preserve">    宣传事务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</si>
  <si>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</si>
  <si>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</si>
  <si>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</si>
  <si>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</si>
  <si>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</si>
  <si>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    其他宣传事务支出</t>
  </si>
  <si>
    <t xml:space="preserve">  监狱</t>
  </si>
  <si>
    <t xml:space="preserve">    其他宣传事务支出</t>
  </si>
  <si>
    <t xml:space="preserve">    统战事务</t>
  </si>
  <si>
    <t xml:space="preserve">  劳教</t>
  </si>
  <si>
    <t xml:space="preserve">  国家保密</t>
  </si>
  <si>
    <t xml:space="preserve">  缉私警察</t>
  </si>
  <si>
    <t xml:space="preserve">  其他公共安全支出</t>
  </si>
  <si>
    <t xml:space="preserve">      其他统战事务支出</t>
  </si>
  <si>
    <t xml:space="preserve">    其他统战事务支出</t>
  </si>
  <si>
    <t xml:space="preserve">    对外联络事务</t>
  </si>
  <si>
    <t xml:space="preserve">      其他对外联络事务支出</t>
  </si>
  <si>
    <t xml:space="preserve">    其他对外联络事务支出</t>
  </si>
  <si>
    <t xml:space="preserve">    其他共产党事务支出</t>
  </si>
  <si>
    <t xml:space="preserve">  其他共产党事务支出(款)</t>
  </si>
  <si>
    <t xml:space="preserve">      其他共产党事务支出</t>
  </si>
  <si>
    <t xml:space="preserve">    其他共产党事务支出(项)</t>
  </si>
  <si>
    <t xml:space="preserve">    其他一般公共服务支出</t>
  </si>
  <si>
    <t xml:space="preserve">  其他一般公共服务支出(款)</t>
  </si>
  <si>
    <t xml:space="preserve">      国家赔偿费用支出</t>
  </si>
  <si>
    <t xml:space="preserve">    国家赔偿费用支出</t>
  </si>
  <si>
    <t xml:space="preserve">      其他一般公共服务支出</t>
  </si>
  <si>
    <t xml:space="preserve">    其他一般公共服务支出(项)</t>
  </si>
  <si>
    <t>外交支出</t>
  </si>
  <si>
    <t xml:space="preserve">    对外合作与交流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</si>
  <si>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</si>
  <si>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</si>
  <si>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</si>
  <si>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</si>
  <si>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</si>
  <si>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其他外交管理事务支出</t>
  </si>
  <si>
    <t xml:space="preserve">      交通战备</t>
  </si>
  <si>
    <t xml:space="preserve">      国防教育</t>
  </si>
  <si>
    <t xml:space="preserve">    驻外使领馆(团、处)</t>
  </si>
  <si>
    <t xml:space="preserve">      预备役部队</t>
  </si>
  <si>
    <t xml:space="preserve">    其他驻外机构支出</t>
  </si>
  <si>
    <t xml:space="preserve">      民兵</t>
  </si>
  <si>
    <t xml:space="preserve">      其他国防动员支出</t>
  </si>
  <si>
    <t xml:space="preserve">    对外成套项目援助</t>
  </si>
  <si>
    <t xml:space="preserve">    其他国防支出</t>
  </si>
  <si>
    <t xml:space="preserve">    对外一般物资援助</t>
  </si>
  <si>
    <t xml:space="preserve">      其他国防支出</t>
  </si>
  <si>
    <t xml:space="preserve">    对外科技合作援助</t>
  </si>
  <si>
    <t xml:space="preserve">    对外优惠贷款援助及贴息</t>
  </si>
  <si>
    <t xml:space="preserve">    武装警察</t>
  </si>
  <si>
    <t xml:space="preserve">    对外医疗援助</t>
  </si>
  <si>
    <t xml:space="preserve">      内卫</t>
  </si>
  <si>
    <t xml:space="preserve">    其他对外援助支出</t>
  </si>
  <si>
    <t xml:space="preserve">      边防</t>
  </si>
  <si>
    <t xml:space="preserve">      消防</t>
  </si>
  <si>
    <t xml:space="preserve">    国际组织会费</t>
  </si>
  <si>
    <t xml:space="preserve">      警卫</t>
  </si>
  <si>
    <t xml:space="preserve">    国际组织捐赠</t>
  </si>
  <si>
    <t xml:space="preserve">      黄金</t>
  </si>
  <si>
    <t xml:space="preserve">    维和摊款</t>
  </si>
  <si>
    <t xml:space="preserve">      森林</t>
  </si>
  <si>
    <t xml:space="preserve">    国际组织股金及基金</t>
  </si>
  <si>
    <t xml:space="preserve">      水电</t>
  </si>
  <si>
    <t xml:space="preserve">    其他国际组织支出</t>
  </si>
  <si>
    <t xml:space="preserve">      交通</t>
  </si>
  <si>
    <t xml:space="preserve">      其他武装警察支出</t>
  </si>
  <si>
    <t xml:space="preserve">    出国活动</t>
  </si>
  <si>
    <t xml:space="preserve">    公安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</si>
  <si>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</si>
  <si>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</si>
  <si>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</si>
  <si>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</si>
  <si>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  治安管理</t>
  </si>
  <si>
    <t xml:space="preserve">    对外宣传(项)</t>
  </si>
  <si>
    <t xml:space="preserve">      国内安全保卫</t>
  </si>
  <si>
    <t xml:space="preserve">      刑事侦查</t>
  </si>
  <si>
    <t xml:space="preserve">    边界勘界</t>
  </si>
  <si>
    <t xml:space="preserve">      经济犯罪侦查</t>
  </si>
  <si>
    <t xml:space="preserve">    边界联检</t>
  </si>
  <si>
    <t xml:space="preserve">      出入境管理</t>
  </si>
  <si>
    <t xml:space="preserve">    边界界桩维护</t>
  </si>
  <si>
    <t xml:space="preserve">      行动技术管理</t>
  </si>
  <si>
    <t xml:space="preserve">    其他支出</t>
  </si>
  <si>
    <t xml:space="preserve">      防范和处理邪教犯罪</t>
  </si>
  <si>
    <t xml:space="preserve">  其他外交支出(款)</t>
  </si>
  <si>
    <t xml:space="preserve">      禁毒管理</t>
  </si>
  <si>
    <t xml:space="preserve">    其他外交支出(项)</t>
  </si>
  <si>
    <t xml:space="preserve">      道路交通管理</t>
  </si>
  <si>
    <t>国防支出</t>
  </si>
  <si>
    <t xml:space="preserve">      网络侦控管理</t>
  </si>
  <si>
    <t xml:space="preserve">  现役部队(款)</t>
  </si>
  <si>
    <t xml:space="preserve">      反恐怖</t>
  </si>
  <si>
    <t xml:space="preserve">    现役部队(项)</t>
  </si>
  <si>
    <t xml:space="preserve">      居民身份证管理</t>
  </si>
  <si>
    <t xml:space="preserve">  国防科研事业(款)</t>
  </si>
  <si>
    <t xml:space="preserve">      网络运行及维护</t>
  </si>
  <si>
    <t xml:space="preserve">    国防科研事业(项)</t>
  </si>
  <si>
    <t xml:space="preserve">      拘押收教场所管理</t>
  </si>
  <si>
    <t xml:space="preserve">  专项工程(款)</t>
  </si>
  <si>
    <t xml:space="preserve">      警犬繁育及训养</t>
  </si>
  <si>
    <t xml:space="preserve">    专项工程(项)</t>
  </si>
  <si>
    <t xml:space="preserve">    兵役征集</t>
  </si>
  <si>
    <t xml:space="preserve">      其他公安支出</t>
  </si>
  <si>
    <t xml:space="preserve">    经济动员</t>
  </si>
  <si>
    <t xml:space="preserve">    国家安全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</si>
  <si>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</si>
  <si>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</si>
  <si>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</si>
  <si>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</si>
  <si>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>2030699</t>
  </si>
  <si>
    <t xml:space="preserve">      安全业务</t>
  </si>
  <si>
    <t xml:space="preserve">    民兵</t>
  </si>
  <si>
    <t xml:space="preserve">    其他国防动员支出</t>
  </si>
  <si>
    <t xml:space="preserve">      其他国家安全支出</t>
  </si>
  <si>
    <t xml:space="preserve">  其他国防支出(款)</t>
  </si>
  <si>
    <t xml:space="preserve">    检察</t>
  </si>
  <si>
    <t xml:space="preserve">    其他国防支出(项)</t>
  </si>
  <si>
    <t>公共安全支出</t>
  </si>
  <si>
    <t xml:space="preserve">    内卫</t>
  </si>
  <si>
    <t xml:space="preserve">      查办和预防职务犯罪</t>
  </si>
  <si>
    <t xml:space="preserve">    边防</t>
  </si>
  <si>
    <t xml:space="preserve">      公诉和审判监督</t>
  </si>
  <si>
    <t xml:space="preserve">    消防</t>
  </si>
  <si>
    <t xml:space="preserve">      侦查监督</t>
  </si>
  <si>
    <t xml:space="preserve">    警卫</t>
  </si>
  <si>
    <t xml:space="preserve">      执行监督</t>
  </si>
  <si>
    <t xml:space="preserve">    黄金</t>
  </si>
  <si>
    <t xml:space="preserve">      控告申诉</t>
  </si>
  <si>
    <t xml:space="preserve">    森林</t>
  </si>
  <si>
    <t xml:space="preserve">      “两房”建设</t>
  </si>
  <si>
    <t xml:space="preserve">    水电</t>
  </si>
  <si>
    <t xml:space="preserve">    交通</t>
  </si>
  <si>
    <t xml:space="preserve">      其他检察支出</t>
  </si>
  <si>
    <t xml:space="preserve">    其他武装警察支出</t>
  </si>
  <si>
    <t xml:space="preserve">    法院</t>
  </si>
  <si>
    <t xml:space="preserve">      案件审判</t>
  </si>
  <si>
    <t xml:space="preserve">    治安管理</t>
  </si>
  <si>
    <t xml:space="preserve">      案件执行</t>
  </si>
  <si>
    <t xml:space="preserve">    国内安全保卫</t>
  </si>
  <si>
    <t xml:space="preserve">      “两庭”建设</t>
  </si>
  <si>
    <t xml:space="preserve">    刑事侦查</t>
  </si>
  <si>
    <t xml:space="preserve">    经济犯罪侦查</t>
  </si>
  <si>
    <t xml:space="preserve">      其他法院支出</t>
  </si>
  <si>
    <t xml:space="preserve">    出入境管理</t>
  </si>
  <si>
    <t xml:space="preserve">    司法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</si>
  <si>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</si>
  <si>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</si>
  <si>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</si>
  <si>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</si>
  <si>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  基层司法业务</t>
  </si>
  <si>
    <t xml:space="preserve">    网络侦控管理</t>
  </si>
  <si>
    <t xml:space="preserve">      普法宣传</t>
  </si>
  <si>
    <t xml:space="preserve">    反恐怖</t>
  </si>
  <si>
    <t xml:space="preserve">      律师公证管理</t>
  </si>
  <si>
    <t xml:space="preserve">    居民身份证管理</t>
  </si>
  <si>
    <t xml:space="preserve">      法律援助</t>
  </si>
  <si>
    <t xml:space="preserve">    网络运行及维护</t>
  </si>
  <si>
    <t xml:space="preserve">      司法统一考试</t>
  </si>
  <si>
    <t xml:space="preserve">    拘押收教场所管理</t>
  </si>
  <si>
    <t xml:space="preserve">      仲裁</t>
  </si>
  <si>
    <t xml:space="preserve">    警犬繁育及训养</t>
  </si>
  <si>
    <t xml:space="preserve">      社区矫正</t>
  </si>
  <si>
    <t xml:space="preserve">      司法鉴定</t>
  </si>
  <si>
    <t xml:space="preserve">    其他公安支出</t>
  </si>
  <si>
    <t xml:space="preserve">      其他司法支出</t>
  </si>
  <si>
    <t xml:space="preserve">    监狱</t>
  </si>
  <si>
    <t xml:space="preserve">    安全业务</t>
  </si>
  <si>
    <t xml:space="preserve">      犯人生活</t>
  </si>
  <si>
    <t xml:space="preserve">      犯人改造</t>
  </si>
  <si>
    <t xml:space="preserve">    其他国家安全支出</t>
  </si>
  <si>
    <t xml:space="preserve">      狱政设施建设</t>
  </si>
  <si>
    <t xml:space="preserve">      其他监狱支出</t>
  </si>
  <si>
    <t xml:space="preserve">    强制隔离戒毒</t>
  </si>
  <si>
    <t xml:space="preserve">    查办和预防职务犯罪</t>
  </si>
  <si>
    <t xml:space="preserve">    公诉和审判监督</t>
  </si>
  <si>
    <t xml:space="preserve">    侦查监督</t>
  </si>
  <si>
    <t xml:space="preserve">      强制隔离戒毒人员生活</t>
  </si>
  <si>
    <t xml:space="preserve">    执行监督</t>
  </si>
  <si>
    <t xml:space="preserve">      强制隔离戒毒人员教育</t>
  </si>
  <si>
    <t xml:space="preserve">    控告申诉</t>
  </si>
  <si>
    <t xml:space="preserve">      所政设施建设</t>
  </si>
  <si>
    <t xml:space="preserve">    “两房”建设</t>
  </si>
  <si>
    <t xml:space="preserve">      其他强制隔离戒毒支出</t>
  </si>
  <si>
    <t xml:space="preserve">    其他检察支出</t>
  </si>
  <si>
    <t xml:space="preserve">    其他公共安全支出</t>
  </si>
  <si>
    <t xml:space="preserve">      其他公共安全支出(项)</t>
  </si>
  <si>
    <t xml:space="preserve">      其他消防</t>
  </si>
  <si>
    <t xml:space="preserve">    犯人生活</t>
  </si>
  <si>
    <t xml:space="preserve">    犯人改造</t>
  </si>
  <si>
    <t xml:space="preserve">    教育管理事务</t>
  </si>
  <si>
    <t xml:space="preserve">    狱政设施建设</t>
  </si>
  <si>
    <t xml:space="preserve">    其他监狱支出</t>
  </si>
  <si>
    <t xml:space="preserve">  强制隔离戒毒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</si>
  <si>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</si>
  <si>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</si>
  <si>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</si>
  <si>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</si>
  <si>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强制隔离戒毒人员生活</t>
  </si>
  <si>
    <t xml:space="preserve">      初中教育</t>
  </si>
  <si>
    <t xml:space="preserve">    强制隔离戒毒人员教育</t>
  </si>
  <si>
    <t xml:space="preserve">      高中教育</t>
  </si>
  <si>
    <t xml:space="preserve">    所政设施建设</t>
  </si>
  <si>
    <t xml:space="preserve">      高等教育</t>
  </si>
  <si>
    <t xml:space="preserve">      化解农村义务教育债务支出</t>
  </si>
  <si>
    <t xml:space="preserve">    其他强制隔离戒毒支出</t>
  </si>
  <si>
    <t xml:space="preserve">      化解普通高中债务支出</t>
  </si>
  <si>
    <t xml:space="preserve">    国家保密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</si>
  <si>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</si>
  <si>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</si>
  <si>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</si>
  <si>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</si>
  <si>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保密技术</t>
  </si>
  <si>
    <t xml:space="preserve">      保密技术</t>
  </si>
  <si>
    <t xml:space="preserve">      技校教育</t>
  </si>
  <si>
    <t xml:space="preserve">    保密管理</t>
  </si>
  <si>
    <t xml:space="preserve">      保密管理</t>
  </si>
  <si>
    <t xml:space="preserve">      职业高中教育</t>
  </si>
  <si>
    <t xml:space="preserve">      高等职业教育</t>
  </si>
  <si>
    <t xml:space="preserve">    其他国家保密支出</t>
  </si>
  <si>
    <t xml:space="preserve">      其他国家保密支出</t>
  </si>
  <si>
    <t xml:space="preserve">      其他职业教育支出</t>
  </si>
  <si>
    <t xml:space="preserve">    缉私警察</t>
  </si>
  <si>
    <t xml:space="preserve">    成人教育</t>
  </si>
  <si>
    <t xml:space="preserve">      成人初等教育</t>
  </si>
  <si>
    <t xml:space="preserve">      成人中等教育</t>
  </si>
  <si>
    <t xml:space="preserve">    专项缉私活动支出</t>
  </si>
  <si>
    <t xml:space="preserve">      专项缉私活动支出</t>
  </si>
  <si>
    <t xml:space="preserve">      成人高等教育</t>
  </si>
  <si>
    <t xml:space="preserve">    缉私情报</t>
  </si>
  <si>
    <t xml:space="preserve">      缉私情报</t>
  </si>
  <si>
    <t xml:space="preserve">      成人广播电视教育</t>
  </si>
  <si>
    <t xml:space="preserve">    禁毒及缉毒</t>
  </si>
  <si>
    <t xml:space="preserve">      禁毒及缉毒</t>
  </si>
  <si>
    <t xml:space="preserve">      其他成人教育支出</t>
  </si>
  <si>
    <t xml:space="preserve">    广播电视教育</t>
  </si>
  <si>
    <t xml:space="preserve">    其他缉私警察支出</t>
  </si>
  <si>
    <t xml:space="preserve">      其他缉私警察支出</t>
  </si>
  <si>
    <t xml:space="preserve">      广播电视学校</t>
  </si>
  <si>
    <t xml:space="preserve">  其他公共安全支出(款)</t>
  </si>
  <si>
    <t xml:space="preserve">      教育电视台</t>
  </si>
  <si>
    <t xml:space="preserve">    其他公共安全支出(项)</t>
  </si>
  <si>
    <t xml:space="preserve">      其他广播电视教育支出</t>
  </si>
  <si>
    <t xml:space="preserve">    其他消防</t>
  </si>
  <si>
    <t xml:space="preserve">    留学教育</t>
  </si>
  <si>
    <t>教育</t>
  </si>
  <si>
    <t>教育支出</t>
  </si>
  <si>
    <t xml:space="preserve">      出国留学教育</t>
  </si>
  <si>
    <t xml:space="preserve">  教育管理事务</t>
  </si>
  <si>
    <t xml:space="preserve">      来华留学教育</t>
  </si>
  <si>
    <t xml:space="preserve">  普通教育</t>
  </si>
  <si>
    <t xml:space="preserve">      其他留学教育支出</t>
  </si>
  <si>
    <t xml:space="preserve">  职业教育</t>
  </si>
  <si>
    <t xml:space="preserve">    特殊教育</t>
  </si>
  <si>
    <t xml:space="preserve">  成人教育</t>
  </si>
  <si>
    <t xml:space="preserve">      特殊学校教育</t>
  </si>
  <si>
    <t xml:space="preserve">  广播电视教育</t>
  </si>
  <si>
    <t xml:space="preserve">    其他教育管理事务支出</t>
  </si>
  <si>
    <t xml:space="preserve">      工读学校教育</t>
  </si>
  <si>
    <t xml:space="preserve">  留学教育</t>
  </si>
  <si>
    <t xml:space="preserve">      其他特殊教育支出</t>
  </si>
  <si>
    <t xml:space="preserve">  特殊教育</t>
  </si>
  <si>
    <t xml:space="preserve">    学前教育</t>
  </si>
  <si>
    <t xml:space="preserve">    进修及培训</t>
  </si>
  <si>
    <t xml:space="preserve">  教师进修及干部继续教育</t>
  </si>
  <si>
    <t xml:space="preserve">    小学教育</t>
  </si>
  <si>
    <t xml:space="preserve">      教师进修</t>
  </si>
  <si>
    <t xml:space="preserve">  教育费附加安排的支出</t>
  </si>
  <si>
    <t xml:space="preserve">    初中教育</t>
  </si>
  <si>
    <t xml:space="preserve">      干部教育</t>
  </si>
  <si>
    <t xml:space="preserve">  其他教育支出</t>
  </si>
  <si>
    <t xml:space="preserve">    高中教育</t>
  </si>
  <si>
    <t xml:space="preserve">      培训支出</t>
  </si>
  <si>
    <t xml:space="preserve">    高等教育</t>
  </si>
  <si>
    <t xml:space="preserve">      退役士兵能力提升</t>
  </si>
  <si>
    <t xml:space="preserve">    化解农村义务教育债务支出</t>
  </si>
  <si>
    <t xml:space="preserve">      其他进修及培训</t>
  </si>
  <si>
    <t xml:space="preserve">    化解普通高中债务支出</t>
  </si>
  <si>
    <t xml:space="preserve">    教育费附加安排的支出</t>
  </si>
  <si>
    <t xml:space="preserve">    其他普通教育支出</t>
  </si>
  <si>
    <t xml:space="preserve">      农村中小学校舍建设</t>
  </si>
  <si>
    <t xml:space="preserve">      农村中小学教学设施</t>
  </si>
  <si>
    <t xml:space="preserve">    初等职业教育</t>
  </si>
  <si>
    <t xml:space="preserve">      城市中小学校舍建设</t>
  </si>
  <si>
    <t xml:space="preserve">    中专教育</t>
  </si>
  <si>
    <t xml:space="preserve">      城市中小学教学设施</t>
  </si>
  <si>
    <t xml:space="preserve">    技校教育</t>
  </si>
  <si>
    <t xml:space="preserve">      中等职业学校教学设施</t>
  </si>
  <si>
    <t xml:space="preserve">    职业高中教育</t>
  </si>
  <si>
    <t xml:space="preserve">      其他教育费附加安排的支出</t>
  </si>
  <si>
    <t xml:space="preserve">    高等职业教育</t>
  </si>
  <si>
    <t xml:space="preserve">    其他教育支出</t>
  </si>
  <si>
    <t xml:space="preserve">    其他职业教育支出</t>
  </si>
  <si>
    <t xml:space="preserve">      其他教育支出</t>
  </si>
  <si>
    <t xml:space="preserve">    成人初等教育</t>
  </si>
  <si>
    <t xml:space="preserve">    科学技术管理事务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</si>
  <si>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</si>
  <si>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</si>
  <si>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</si>
  <si>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</si>
  <si>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  其他科学技术管理事务支出</t>
  </si>
  <si>
    <t xml:space="preserve">    基础研究</t>
  </si>
  <si>
    <t xml:space="preserve">    广播电视学校</t>
  </si>
  <si>
    <t xml:space="preserve">      机构运行</t>
  </si>
  <si>
    <t xml:space="preserve">    教育电视台</t>
  </si>
  <si>
    <t xml:space="preserve">      重点基础研究规划</t>
  </si>
  <si>
    <t xml:space="preserve">    其他广播电视教育支出</t>
  </si>
  <si>
    <t xml:space="preserve">      自然科学基金</t>
  </si>
  <si>
    <t xml:space="preserve">      重点实验室及相关设施</t>
  </si>
  <si>
    <t xml:space="preserve">    出国留学教育</t>
  </si>
  <si>
    <t xml:space="preserve">      重大科学工程</t>
  </si>
  <si>
    <t xml:space="preserve">    来华留学教育</t>
  </si>
  <si>
    <t xml:space="preserve">      专项基础科研</t>
  </si>
  <si>
    <t xml:space="preserve">    其他留学教育支出</t>
  </si>
  <si>
    <t xml:space="preserve">      专项技术基础</t>
  </si>
  <si>
    <t xml:space="preserve">      其他基础研究支出</t>
  </si>
  <si>
    <t xml:space="preserve">    特殊学校教育</t>
  </si>
  <si>
    <t xml:space="preserve">    应用研究</t>
  </si>
  <si>
    <t xml:space="preserve">    工读学校教育</t>
  </si>
  <si>
    <t xml:space="preserve">    其他特殊教育支出</t>
  </si>
  <si>
    <t xml:space="preserve">      社会公益研究</t>
  </si>
  <si>
    <t xml:space="preserve">  进修及培训</t>
  </si>
  <si>
    <t xml:space="preserve">      高技术研究</t>
  </si>
  <si>
    <t xml:space="preserve">    教师进修</t>
  </si>
  <si>
    <t xml:space="preserve">      专项科研试制</t>
  </si>
  <si>
    <t xml:space="preserve">    干部教育</t>
  </si>
  <si>
    <t xml:space="preserve">      其他应用研究支出</t>
  </si>
  <si>
    <t xml:space="preserve">    培训支出</t>
  </si>
  <si>
    <t xml:space="preserve">    技术研究与开发</t>
  </si>
  <si>
    <t xml:space="preserve">    退役士兵能力提升</t>
  </si>
  <si>
    <t xml:space="preserve">    其他进修及培训</t>
  </si>
  <si>
    <t xml:space="preserve">      应用技术研究与开发</t>
  </si>
  <si>
    <t xml:space="preserve">      产业技术研究与开发</t>
  </si>
  <si>
    <t xml:space="preserve">    农村中小学校舍建设</t>
  </si>
  <si>
    <t xml:space="preserve">      科技成果转化与扩散</t>
  </si>
  <si>
    <t xml:space="preserve">    农村中小学教学设施</t>
  </si>
  <si>
    <t xml:space="preserve">      其他技术研究与开发支出</t>
  </si>
  <si>
    <t xml:space="preserve">    城市中小学校舍建设</t>
  </si>
  <si>
    <t xml:space="preserve">    科技条件与服务</t>
  </si>
  <si>
    <t xml:space="preserve">    城市中小学教学设施</t>
  </si>
  <si>
    <t xml:space="preserve">    中等职业学校教学设施</t>
  </si>
  <si>
    <t xml:space="preserve">      技术创新服务体系</t>
  </si>
  <si>
    <t xml:space="preserve">    其他教育费附加安排的支出</t>
  </si>
  <si>
    <t xml:space="preserve">      科技条件专项</t>
  </si>
  <si>
    <t xml:space="preserve">  其他教育支出(款)</t>
  </si>
  <si>
    <t xml:space="preserve">      其他科技条件与服务支出</t>
  </si>
  <si>
    <t xml:space="preserve">    其他教育支出(项)</t>
  </si>
  <si>
    <t xml:space="preserve">    社会科学</t>
  </si>
  <si>
    <t>科学技术</t>
  </si>
  <si>
    <t>科学技术支出</t>
  </si>
  <si>
    <t xml:space="preserve">      社会科学研究机构</t>
  </si>
  <si>
    <t xml:space="preserve">  科学技术管理事务</t>
  </si>
  <si>
    <t xml:space="preserve">      社会科学研究</t>
  </si>
  <si>
    <t xml:space="preserve">  基础研究</t>
  </si>
  <si>
    <t xml:space="preserve">      社科基金支出</t>
  </si>
  <si>
    <t xml:space="preserve">  应用研究</t>
  </si>
  <si>
    <t xml:space="preserve">      其他社会科学支出</t>
  </si>
  <si>
    <t xml:space="preserve">  技术研究与开发</t>
  </si>
  <si>
    <t xml:space="preserve">    科学技术普及</t>
  </si>
  <si>
    <t xml:space="preserve">  科技条件与服务</t>
  </si>
  <si>
    <t xml:space="preserve">    其他科学技术管理事务支出</t>
  </si>
  <si>
    <t xml:space="preserve">  社会科学</t>
  </si>
  <si>
    <t xml:space="preserve">      科普活动</t>
  </si>
  <si>
    <t xml:space="preserve">  科学技术普及</t>
  </si>
  <si>
    <t xml:space="preserve">    机构运行</t>
  </si>
  <si>
    <t xml:space="preserve">      青少年科技活动</t>
  </si>
  <si>
    <t xml:space="preserve">  科技交流与合作</t>
  </si>
  <si>
    <t xml:space="preserve">    重点基础研究规划</t>
  </si>
  <si>
    <t xml:space="preserve">      学术交流活动</t>
  </si>
  <si>
    <t xml:space="preserve">  科技重大专项</t>
  </si>
  <si>
    <t xml:space="preserve">    自然科学基金</t>
  </si>
  <si>
    <t xml:space="preserve">      科技馆站</t>
  </si>
  <si>
    <t xml:space="preserve">  其他科学技术支出</t>
  </si>
  <si>
    <t xml:space="preserve">    重点实验室及相关设施</t>
  </si>
  <si>
    <t xml:space="preserve">      其他科学技术普及支出</t>
  </si>
  <si>
    <t xml:space="preserve">    重大科学工程</t>
  </si>
  <si>
    <t xml:space="preserve">    科技交流与合作</t>
  </si>
  <si>
    <t xml:space="preserve">    专项基础科研</t>
  </si>
  <si>
    <t xml:space="preserve">      国际交流与合作</t>
  </si>
  <si>
    <t xml:space="preserve">    专项技术基础</t>
  </si>
  <si>
    <t xml:space="preserve">      重大科技合作项目</t>
  </si>
  <si>
    <t xml:space="preserve">    其他基础研究支出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</si>
  <si>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</si>
  <si>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</si>
  <si>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</si>
  <si>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社会公益研究</t>
  </si>
  <si>
    <t xml:space="preserve">      重点研发计划</t>
  </si>
  <si>
    <t xml:space="preserve">    高技术研究</t>
  </si>
  <si>
    <t xml:space="preserve">    其他科学技术支出</t>
  </si>
  <si>
    <t xml:space="preserve">    专项科研试制</t>
  </si>
  <si>
    <t xml:space="preserve">      科技奖励</t>
  </si>
  <si>
    <t xml:space="preserve">    其他应用研究支出</t>
  </si>
  <si>
    <t xml:space="preserve">      核应急</t>
  </si>
  <si>
    <t xml:space="preserve">      转制科研机构</t>
  </si>
  <si>
    <t xml:space="preserve">      其他科学技术支出</t>
  </si>
  <si>
    <t xml:space="preserve">    应用技术研究与开发</t>
  </si>
  <si>
    <t xml:space="preserve">    产业技术研究与开发</t>
  </si>
  <si>
    <t xml:space="preserve">    文化</t>
  </si>
  <si>
    <t xml:space="preserve">    科技成果转化与扩散</t>
  </si>
  <si>
    <t xml:space="preserve">    其他技术研究与开发支出</t>
  </si>
  <si>
    <t xml:space="preserve">      图书馆</t>
  </si>
  <si>
    <t xml:space="preserve">    技术创新服务体系</t>
  </si>
  <si>
    <t xml:space="preserve">      文化展示及纪念机构</t>
  </si>
  <si>
    <t xml:space="preserve">    科技条件专项</t>
  </si>
  <si>
    <t xml:space="preserve">      艺术表演场所</t>
  </si>
  <si>
    <t xml:space="preserve">    其他科技条件与服务支出</t>
  </si>
  <si>
    <t xml:space="preserve">      艺术表演团体</t>
  </si>
  <si>
    <t xml:space="preserve">      文化活动</t>
  </si>
  <si>
    <t xml:space="preserve">    社会科学研究机构</t>
  </si>
  <si>
    <t xml:space="preserve">      群众文化</t>
  </si>
  <si>
    <t xml:space="preserve">    社会科学研究</t>
  </si>
  <si>
    <t xml:space="preserve">      文化交流与合作</t>
  </si>
  <si>
    <t xml:space="preserve">    社科基金支出</t>
  </si>
  <si>
    <t xml:space="preserve">      文化创作与保护</t>
  </si>
  <si>
    <t xml:space="preserve">    其他社会科学支出</t>
  </si>
  <si>
    <t xml:space="preserve">      文化市场管理</t>
  </si>
  <si>
    <t xml:space="preserve">      其他文化支出</t>
  </si>
  <si>
    <t xml:space="preserve">    文物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</si>
  <si>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</si>
  <si>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</si>
  <si>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</si>
  <si>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</si>
  <si>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  文物保护</t>
  </si>
  <si>
    <t xml:space="preserve">    其他科学技术普及支出</t>
  </si>
  <si>
    <t xml:space="preserve">      博物馆</t>
  </si>
  <si>
    <t xml:space="preserve">      历史名城与古迹</t>
  </si>
  <si>
    <t xml:space="preserve">    国际交流与合作</t>
  </si>
  <si>
    <t xml:space="preserve">      其他文物支出</t>
  </si>
  <si>
    <t xml:space="preserve">    重大科技合作项目</t>
  </si>
  <si>
    <t xml:space="preserve">    体育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</si>
  <si>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</si>
  <si>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</si>
  <si>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</si>
  <si>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</si>
  <si>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  运动项目管理</t>
  </si>
  <si>
    <t xml:space="preserve">    科技奖励</t>
  </si>
  <si>
    <t xml:space="preserve">      体育竞赛</t>
  </si>
  <si>
    <t xml:space="preserve">    核应急</t>
  </si>
  <si>
    <t xml:space="preserve">      体育训练</t>
  </si>
  <si>
    <t xml:space="preserve">    转制科研机构</t>
  </si>
  <si>
    <t xml:space="preserve">      体育场馆</t>
  </si>
  <si>
    <t xml:space="preserve">    其他科学技术支出(项)</t>
  </si>
  <si>
    <t xml:space="preserve">      群众体育</t>
  </si>
  <si>
    <t>文化体育与传媒</t>
  </si>
  <si>
    <t>文化体育与传媒支出</t>
  </si>
  <si>
    <t xml:space="preserve">      体育交流与合作</t>
  </si>
  <si>
    <t xml:space="preserve">  文化</t>
  </si>
  <si>
    <t xml:space="preserve">      其他体育支出</t>
  </si>
  <si>
    <t xml:space="preserve">  文物</t>
  </si>
  <si>
    <t xml:space="preserve">    新闻出版广播影视</t>
  </si>
  <si>
    <t xml:space="preserve">  体育</t>
  </si>
  <si>
    <t xml:space="preserve">  广播影视</t>
  </si>
  <si>
    <t xml:space="preserve">  新闻出版</t>
  </si>
  <si>
    <t xml:space="preserve">    图书馆</t>
  </si>
  <si>
    <t xml:space="preserve">  其他文化体育与传媒支出</t>
  </si>
  <si>
    <t xml:space="preserve">    文化展示及纪念机构</t>
  </si>
  <si>
    <t xml:space="preserve">      广播</t>
  </si>
  <si>
    <t xml:space="preserve">    艺术表演场所</t>
  </si>
  <si>
    <t xml:space="preserve">      电视</t>
  </si>
  <si>
    <t xml:space="preserve">    艺术表演团体</t>
  </si>
  <si>
    <t xml:space="preserve">      电影</t>
  </si>
  <si>
    <t xml:space="preserve">    文化活动</t>
  </si>
  <si>
    <t xml:space="preserve">      新闻通讯</t>
  </si>
  <si>
    <t xml:space="preserve">    群众文化</t>
  </si>
  <si>
    <t xml:space="preserve">      出版发行</t>
  </si>
  <si>
    <t xml:space="preserve">    文化交流与合作</t>
  </si>
  <si>
    <t xml:space="preserve">      版权管理</t>
  </si>
  <si>
    <t xml:space="preserve">    文化创作与保护</t>
  </si>
  <si>
    <t xml:space="preserve">      其他新闻出版广播影视支出</t>
  </si>
  <si>
    <t xml:space="preserve">    文化市场管理</t>
  </si>
  <si>
    <t xml:space="preserve">    其他文化体育与传媒支出</t>
  </si>
  <si>
    <t xml:space="preserve">    其他文化支出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</si>
  <si>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</si>
  <si>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</si>
  <si>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</si>
  <si>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人力资源和社会保障管理事务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</si>
  <si>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</si>
  <si>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</si>
  <si>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</si>
  <si>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</si>
  <si>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</si>
  <si>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</si>
  <si>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</si>
  <si>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</si>
  <si>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运动项目管理</t>
  </si>
  <si>
    <t xml:space="preserve">      社会保险经办机构</t>
  </si>
  <si>
    <t xml:space="preserve">    体育竞赛</t>
  </si>
  <si>
    <t xml:space="preserve">      劳动关系和维权</t>
  </si>
  <si>
    <t xml:space="preserve">    体育训练</t>
  </si>
  <si>
    <t xml:space="preserve">      公共就业服务和职业技能鉴定机构</t>
  </si>
  <si>
    <t xml:space="preserve">    体育场馆</t>
  </si>
  <si>
    <t xml:space="preserve">      劳动人事争议调解仲裁</t>
  </si>
  <si>
    <t xml:space="preserve">    群众体育</t>
  </si>
  <si>
    <t xml:space="preserve">      其他人力资源和社会保障管理事务支出</t>
  </si>
  <si>
    <t xml:space="preserve">    体育交流与合作</t>
  </si>
  <si>
    <t xml:space="preserve">    民政管理事务</t>
  </si>
  <si>
    <t xml:space="preserve">    其他体育支出</t>
  </si>
  <si>
    <t xml:space="preserve">      拥军优属</t>
  </si>
  <si>
    <t xml:space="preserve">      老龄事务</t>
  </si>
  <si>
    <t xml:space="preserve">    广播</t>
  </si>
  <si>
    <t xml:space="preserve">      民间组织管理</t>
  </si>
  <si>
    <t xml:space="preserve">    电视</t>
  </si>
  <si>
    <t xml:space="preserve">      行政区划和地名管理</t>
  </si>
  <si>
    <t xml:space="preserve">    电影</t>
  </si>
  <si>
    <t xml:space="preserve">      基层政权和社区建设</t>
  </si>
  <si>
    <t xml:space="preserve">    广播电视监控</t>
  </si>
  <si>
    <t xml:space="preserve">      部队供应</t>
  </si>
  <si>
    <t xml:space="preserve">    其他广播影视支出</t>
  </si>
  <si>
    <t xml:space="preserve">      其他民政管理事务支出</t>
  </si>
  <si>
    <t xml:space="preserve">  其他文化体育与传媒支出(款)</t>
  </si>
  <si>
    <t xml:space="preserve">    行政事业单位离退休</t>
  </si>
  <si>
    <t xml:space="preserve">    宣传文化发展专项支出</t>
  </si>
  <si>
    <t xml:space="preserve">      归口管理的行政单位离退休</t>
  </si>
  <si>
    <t xml:space="preserve">    文化产业发展专项支出</t>
  </si>
  <si>
    <t xml:space="preserve">      事业单位离退休</t>
  </si>
  <si>
    <t xml:space="preserve">    其他文化体育与传媒支出(项)</t>
  </si>
  <si>
    <t xml:space="preserve">      离退休人员管理机构</t>
  </si>
  <si>
    <t>社会保障和就业</t>
  </si>
  <si>
    <t>社会保障和就业支出</t>
  </si>
  <si>
    <t xml:space="preserve">      未归口管理的行政单位离退休</t>
  </si>
  <si>
    <t xml:space="preserve">  人力资源和社会保障管理事务</t>
  </si>
  <si>
    <t xml:space="preserve">      机关事业单位基本养老保险缴费支出</t>
  </si>
  <si>
    <t xml:space="preserve">  民政管理事务</t>
  </si>
  <si>
    <t xml:space="preserve">      机关事业单位职业年金缴费支出</t>
  </si>
  <si>
    <t xml:space="preserve">  财政对社会保险基金的补助</t>
  </si>
  <si>
    <t xml:space="preserve">      对机关事业单位基本养老保险基金的补助</t>
  </si>
  <si>
    <t xml:space="preserve">  补充全国社会保障基金</t>
  </si>
  <si>
    <t xml:space="preserve">      其他行政事业单位离退休支出</t>
  </si>
  <si>
    <t xml:space="preserve">  行政事业单位离退休</t>
  </si>
  <si>
    <t xml:space="preserve">    综合业务管理</t>
  </si>
  <si>
    <t xml:space="preserve">    企业改革补助</t>
  </si>
  <si>
    <t xml:space="preserve">  企业改革补助</t>
  </si>
  <si>
    <t xml:space="preserve">    劳动保障监察</t>
  </si>
  <si>
    <t xml:space="preserve">      企业关闭破产补助</t>
  </si>
  <si>
    <t xml:space="preserve">  就业补助</t>
  </si>
  <si>
    <t xml:space="preserve">    就业管理事务</t>
  </si>
  <si>
    <t xml:space="preserve">      厂办大集体改革补助</t>
  </si>
  <si>
    <t xml:space="preserve">  抚恤</t>
  </si>
  <si>
    <t xml:space="preserve">    社会保险业务管理事务</t>
  </si>
  <si>
    <t xml:space="preserve">      其他企业改革发展补助</t>
  </si>
  <si>
    <t xml:space="preserve">  退役安置</t>
  </si>
  <si>
    <t xml:space="preserve">    就业补助</t>
  </si>
  <si>
    <t xml:space="preserve">  社会福利</t>
  </si>
  <si>
    <t xml:space="preserve">    社会保险经办机构</t>
  </si>
  <si>
    <t xml:space="preserve">      就业创业服务补贴</t>
  </si>
  <si>
    <t xml:space="preserve">  残疾人事业</t>
  </si>
  <si>
    <t xml:space="preserve">    劳动关系和维权</t>
  </si>
  <si>
    <t xml:space="preserve">      职业培训补贴</t>
  </si>
  <si>
    <t xml:space="preserve">  城市居民最低生活保障</t>
  </si>
  <si>
    <t xml:space="preserve">    公共就业服务和职业技能鉴定机构</t>
  </si>
  <si>
    <t xml:space="preserve">      社会保险补贴</t>
  </si>
  <si>
    <t xml:space="preserve">  其他城市生活救助</t>
  </si>
  <si>
    <t xml:space="preserve">    劳动人事争议调解仲裁</t>
  </si>
  <si>
    <t xml:space="preserve">      公益性岗位补贴</t>
  </si>
  <si>
    <t xml:space="preserve">  自然灾害生活救助</t>
  </si>
  <si>
    <t xml:space="preserve">    其他人力资源和社会保障管理事务支出</t>
  </si>
  <si>
    <t xml:space="preserve">      职业技能鉴定补贴</t>
  </si>
  <si>
    <t xml:space="preserve">  红十字事业</t>
  </si>
  <si>
    <t xml:space="preserve">      特定就业政策支出</t>
  </si>
  <si>
    <t xml:space="preserve">  农村最低生活保障</t>
  </si>
  <si>
    <t xml:space="preserve">      就业见习补贴</t>
  </si>
  <si>
    <t xml:space="preserve">  其他农村生活救助</t>
  </si>
  <si>
    <t xml:space="preserve">      高技能人才培养补助</t>
  </si>
  <si>
    <t xml:space="preserve">  补充道路交通事故社会救助基金</t>
  </si>
  <si>
    <t xml:space="preserve">      求职创业补贴</t>
  </si>
  <si>
    <t xml:space="preserve">  其他社会保障和就业支出</t>
  </si>
  <si>
    <t xml:space="preserve">    拥军优属</t>
  </si>
  <si>
    <t xml:space="preserve">      其他就业补助支出</t>
  </si>
  <si>
    <t xml:space="preserve">    老龄事务</t>
  </si>
  <si>
    <t xml:space="preserve">    抚恤</t>
  </si>
  <si>
    <t xml:space="preserve">    民间组织管理</t>
  </si>
  <si>
    <t xml:space="preserve">      死亡抚恤</t>
  </si>
  <si>
    <t xml:space="preserve">    行政区划和地名管理</t>
  </si>
  <si>
    <t xml:space="preserve">      伤残抚恤</t>
  </si>
  <si>
    <t xml:space="preserve">    基层政权和社区建设</t>
  </si>
  <si>
    <t xml:space="preserve">      在乡复员、退伍军人生活补助</t>
  </si>
  <si>
    <t xml:space="preserve">    部队供应</t>
  </si>
  <si>
    <t xml:space="preserve">      优抚事业单位支出</t>
  </si>
  <si>
    <t xml:space="preserve">    其他民政管理事务支出</t>
  </si>
  <si>
    <t xml:space="preserve">      义务兵优待</t>
  </si>
  <si>
    <t xml:space="preserve">    补充全国社会保障基金</t>
  </si>
  <si>
    <t xml:space="preserve">      农村籍退役士兵老年生活补助</t>
  </si>
  <si>
    <t xml:space="preserve">    财政对基本养老保险基金的补助</t>
  </si>
  <si>
    <t xml:space="preserve">      用一般公共预算补充基金</t>
  </si>
  <si>
    <t xml:space="preserve">      其他优抚支出</t>
  </si>
  <si>
    <t xml:space="preserve">    财政对失业保险基金的补助</t>
  </si>
  <si>
    <t xml:space="preserve">    退役安置</t>
  </si>
  <si>
    <t xml:space="preserve">    财政对基本医疗保险基金的补助</t>
  </si>
  <si>
    <t xml:space="preserve">      退役士兵安置</t>
  </si>
  <si>
    <t xml:space="preserve">    财政对工伤保险基金的补助</t>
  </si>
  <si>
    <t xml:space="preserve">      军队移交政府的离退休人员安置</t>
  </si>
  <si>
    <t xml:space="preserve">    财政对生育保险基金的补助</t>
  </si>
  <si>
    <t xml:space="preserve">      军队移交政府离退休干部管理机构</t>
  </si>
  <si>
    <t xml:space="preserve">    财政对城乡居民社会养老保险基金的补助</t>
  </si>
  <si>
    <t xml:space="preserve">      退役士兵管理教育</t>
  </si>
  <si>
    <t xml:space="preserve">    财政对其他社会保险基金的补助</t>
  </si>
  <si>
    <t xml:space="preserve">      其他退役安置支出</t>
  </si>
  <si>
    <t xml:space="preserve">    社会福利</t>
  </si>
  <si>
    <t xml:space="preserve">    用公共财政预算补充基金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</si>
  <si>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</si>
  <si>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</si>
  <si>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</si>
  <si>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</si>
  <si>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</si>
  <si>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归口管理的行政单位离退休</t>
  </si>
  <si>
    <t xml:space="preserve">      其他社会福利支出</t>
  </si>
  <si>
    <t xml:space="preserve">    事业单位离退休</t>
  </si>
  <si>
    <t xml:space="preserve">    残疾人事业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</si>
  <si>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</si>
  <si>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</si>
  <si>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</si>
  <si>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    残疾人康复</t>
  </si>
  <si>
    <t xml:space="preserve">    企业关闭破产补助</t>
  </si>
  <si>
    <t xml:space="preserve">      残疾人就业和扶贫</t>
  </si>
  <si>
    <t xml:space="preserve">    厂办大集体改革补助</t>
  </si>
  <si>
    <t xml:space="preserve">      残疾人体育</t>
  </si>
  <si>
    <t xml:space="preserve">    其他企业改革发展补助</t>
  </si>
  <si>
    <t xml:space="preserve">      残疾人生活和护理补助</t>
  </si>
  <si>
    <t xml:space="preserve">      其他残疾人事业支出</t>
  </si>
  <si>
    <t xml:space="preserve">    扶持公共就业服务</t>
  </si>
  <si>
    <t xml:space="preserve">    自然灾害生活救助</t>
  </si>
  <si>
    <t xml:space="preserve">    职业培训补贴</t>
  </si>
  <si>
    <t xml:space="preserve">      中央自然灾害生活补助</t>
  </si>
  <si>
    <t xml:space="preserve">    职业介绍补贴</t>
  </si>
  <si>
    <t xml:space="preserve">      地方自然灾害生活补助</t>
  </si>
  <si>
    <t xml:space="preserve">    社会保险补贴</t>
  </si>
  <si>
    <t xml:space="preserve">      自然灾害灾后重建补助</t>
  </si>
  <si>
    <t xml:space="preserve">    公益性岗位补贴</t>
  </si>
  <si>
    <t xml:space="preserve">      其他自然灾害生活救助支出</t>
  </si>
  <si>
    <t xml:space="preserve">    小额担保贷款贴息</t>
  </si>
  <si>
    <t xml:space="preserve">    红十字事业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</si>
  <si>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</si>
  <si>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</si>
  <si>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</si>
  <si>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</si>
  <si>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  其他红十字事业支出</t>
  </si>
  <si>
    <t xml:space="preserve">    高技能人才培养补助</t>
  </si>
  <si>
    <t xml:space="preserve">    最低生活保障</t>
  </si>
  <si>
    <t xml:space="preserve">    求职补贴</t>
  </si>
  <si>
    <t xml:space="preserve">      城市最低生活保障金支出</t>
  </si>
  <si>
    <t xml:space="preserve">    其他就业补助支出</t>
  </si>
  <si>
    <t xml:space="preserve">      农村最低生活保障金支出</t>
  </si>
  <si>
    <t xml:space="preserve">    临时救助</t>
  </si>
  <si>
    <t xml:space="preserve">    死亡抚恤</t>
  </si>
  <si>
    <t xml:space="preserve">      临时救助支出</t>
  </si>
  <si>
    <t xml:space="preserve">    伤残抚恤</t>
  </si>
  <si>
    <t xml:space="preserve">      流浪乞讨人员救助支出</t>
  </si>
  <si>
    <t xml:space="preserve">    在乡复员、退伍军人生活补助</t>
  </si>
  <si>
    <t xml:space="preserve">    其他生活救助</t>
  </si>
  <si>
    <t xml:space="preserve">      其他城市生活救助</t>
  </si>
  <si>
    <t xml:space="preserve">    其他退役安置支出</t>
  </si>
  <si>
    <t xml:space="preserve">      财政对城乡居民基本养老保险基金的补助</t>
  </si>
  <si>
    <t xml:space="preserve">    儿童福利</t>
  </si>
  <si>
    <t xml:space="preserve">      其他财政对社会保险基金的补助</t>
  </si>
  <si>
    <t xml:space="preserve">    老年福利</t>
  </si>
  <si>
    <t xml:space="preserve">    其他社会保障和就业支出</t>
  </si>
  <si>
    <t xml:space="preserve">    假肢矫形</t>
  </si>
  <si>
    <t xml:space="preserve">      其他社会保障和就业支出</t>
  </si>
  <si>
    <t xml:space="preserve">    殡葬</t>
  </si>
  <si>
    <t xml:space="preserve">    社会福利事业单位</t>
  </si>
  <si>
    <t xml:space="preserve">    医疗卫生与计划生育管理事务</t>
  </si>
  <si>
    <t xml:space="preserve">    其他社会福利支出</t>
  </si>
  <si>
    <t xml:space="preserve">    其他残疾人事业支出</t>
  </si>
  <si>
    <t xml:space="preserve">      其他医疗卫生与计划生育管理事务支出</t>
  </si>
  <si>
    <t xml:space="preserve">    公立医院</t>
  </si>
  <si>
    <t xml:space="preserve">    城市居民最低生活保障金支出</t>
  </si>
  <si>
    <t xml:space="preserve">      综合医院</t>
  </si>
  <si>
    <t xml:space="preserve">    城市居民最低生活保障对象临时补助</t>
  </si>
  <si>
    <t xml:space="preserve">      中医(民族)医院</t>
  </si>
  <si>
    <t xml:space="preserve">      传染病医院</t>
  </si>
  <si>
    <t xml:space="preserve">    流浪乞讨人员救助</t>
  </si>
  <si>
    <t xml:space="preserve">      职业病防治医院</t>
  </si>
  <si>
    <t xml:space="preserve">    其他城市生活救助支出</t>
  </si>
  <si>
    <t xml:space="preserve">      精神病医院</t>
  </si>
  <si>
    <t xml:space="preserve">      妇产医院</t>
  </si>
  <si>
    <t xml:space="preserve">    中央自然灾害生活补助</t>
  </si>
  <si>
    <t xml:space="preserve">      儿童医院</t>
  </si>
  <si>
    <t xml:space="preserve">    地方自然灾害生活补助</t>
  </si>
  <si>
    <t xml:space="preserve">      其他专科医院</t>
  </si>
  <si>
    <t xml:space="preserve">    自然灾害灾后重建补助</t>
  </si>
  <si>
    <t xml:space="preserve">      福利医院</t>
  </si>
  <si>
    <t xml:space="preserve">      行业医院</t>
  </si>
  <si>
    <t xml:space="preserve">      处理医疗欠费</t>
  </si>
  <si>
    <t xml:space="preserve">    残疾人康复</t>
  </si>
  <si>
    <t xml:space="preserve">      其他公立医院支出</t>
  </si>
  <si>
    <t xml:space="preserve">    其他自然灾害生活救助支出</t>
  </si>
  <si>
    <t xml:space="preserve">    基层医疗卫生机构</t>
  </si>
  <si>
    <t xml:space="preserve">      城市社区卫生机构</t>
  </si>
  <si>
    <t xml:space="preserve">      乡镇卫生院</t>
  </si>
  <si>
    <t xml:space="preserve">  临时救助</t>
  </si>
  <si>
    <t xml:space="preserve">      其他基层医疗卫生机构支出</t>
  </si>
  <si>
    <t xml:space="preserve">    临时救助支出</t>
  </si>
  <si>
    <t xml:space="preserve">    公共卫生</t>
  </si>
  <si>
    <t xml:space="preserve">    流浪乞讨人员救助支出</t>
  </si>
  <si>
    <t xml:space="preserve">      疾病预防控制机构</t>
  </si>
  <si>
    <t xml:space="preserve">      卫生监督机构</t>
  </si>
  <si>
    <t xml:space="preserve">    农村最低生活保障金支出</t>
  </si>
  <si>
    <t xml:space="preserve">      妇幼保健机构</t>
  </si>
  <si>
    <t xml:space="preserve">    农村最低生活保障对象临时补助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</si>
  <si>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</si>
  <si>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</si>
  <si>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</si>
  <si>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</si>
  <si>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</si>
  <si>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</si>
  <si>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</si>
  <si>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</si>
  <si>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</si>
  <si>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农村五保供养</t>
  </si>
  <si>
    <t xml:space="preserve">      中医（民族医）药专项</t>
  </si>
  <si>
    <t>医疗卫生与计划生育支出</t>
  </si>
  <si>
    <t xml:space="preserve">      其他中医药支出</t>
  </si>
  <si>
    <t xml:space="preserve">  医疗卫生管理事务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</si>
  <si>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</si>
  <si>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</si>
  <si>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</si>
  <si>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</si>
  <si>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其他医疗卫生管理事务支出</t>
  </si>
  <si>
    <t xml:space="preserve">    食品和药品监督管理事务</t>
  </si>
  <si>
    <t>医疗卫生</t>
  </si>
  <si>
    <t xml:space="preserve">  公立医院</t>
  </si>
  <si>
    <t xml:space="preserve">    综合医院</t>
  </si>
  <si>
    <t xml:space="preserve">    中医(民族)医院</t>
  </si>
  <si>
    <t xml:space="preserve">  基层医疗卫生机构</t>
  </si>
  <si>
    <t xml:space="preserve">    传染病医院</t>
  </si>
  <si>
    <t xml:space="preserve">      药品事务</t>
  </si>
  <si>
    <t xml:space="preserve">  公共卫生</t>
  </si>
  <si>
    <t xml:space="preserve">    职业病防治医院</t>
  </si>
  <si>
    <t xml:space="preserve">      化妆品事务</t>
  </si>
  <si>
    <t xml:space="preserve">  医疗保障</t>
  </si>
  <si>
    <t xml:space="preserve">    精神病医院</t>
  </si>
  <si>
    <t xml:space="preserve">      医疗器械事务</t>
  </si>
  <si>
    <t xml:space="preserve">  中医药</t>
  </si>
  <si>
    <t xml:space="preserve">    妇产医院</t>
  </si>
  <si>
    <t xml:space="preserve">      食品安全事务</t>
  </si>
  <si>
    <t xml:space="preserve">  食品和药品监督管理事务</t>
  </si>
  <si>
    <t xml:space="preserve">    儿童医院</t>
  </si>
  <si>
    <t xml:space="preserve">  其他医疗卫生支出</t>
  </si>
  <si>
    <t xml:space="preserve">    其他专科医院</t>
  </si>
  <si>
    <t xml:space="preserve">      其他食品和药品监督管理事务支出</t>
  </si>
  <si>
    <t xml:space="preserve">    福利医院</t>
  </si>
  <si>
    <t xml:space="preserve">    行政事业单位医疗</t>
  </si>
  <si>
    <t xml:space="preserve">    行业医院</t>
  </si>
  <si>
    <t xml:space="preserve">      行政单位医疗</t>
  </si>
  <si>
    <t xml:space="preserve">    处理医疗欠费</t>
  </si>
  <si>
    <t xml:space="preserve">      事业单位医疗</t>
  </si>
  <si>
    <t xml:space="preserve">    其他公立医院支出</t>
  </si>
  <si>
    <t xml:space="preserve">      公务员医疗补助</t>
  </si>
  <si>
    <t xml:space="preserve">      其他行政事业单位医疗支出</t>
  </si>
  <si>
    <t xml:space="preserve">    城市社区卫生机构</t>
  </si>
  <si>
    <t xml:space="preserve">    乡镇卫生院</t>
  </si>
  <si>
    <t xml:space="preserve">      财政对城镇职工基本医疗保险基金的补助</t>
  </si>
  <si>
    <t xml:space="preserve">    其他基层医疗卫生机构支出</t>
  </si>
  <si>
    <t xml:space="preserve">      财政对城乡居民基本医疗保险基金的补助</t>
  </si>
  <si>
    <t xml:space="preserve">      财政对新型农村合作医疗基金的补助</t>
  </si>
  <si>
    <t xml:space="preserve">    疾病预防控制机构</t>
  </si>
  <si>
    <t xml:space="preserve">      财政对城镇居民基本医疗保险基金的补助</t>
  </si>
  <si>
    <t xml:space="preserve">    卫生监督机构</t>
  </si>
  <si>
    <t xml:space="preserve">      财政对其他基本医疗保险基金的补助</t>
  </si>
  <si>
    <t xml:space="preserve">    妇幼保健机构</t>
  </si>
  <si>
    <t xml:space="preserve">    医疗救助</t>
  </si>
  <si>
    <t xml:space="preserve">    精神卫生机构</t>
  </si>
  <si>
    <t xml:space="preserve">      城乡医疗救助</t>
  </si>
  <si>
    <t xml:space="preserve">    应急救治机构</t>
  </si>
  <si>
    <t xml:space="preserve">      疾病应急救助</t>
  </si>
  <si>
    <t xml:space="preserve">    采供血机构</t>
  </si>
  <si>
    <t xml:space="preserve">      其他医疗救助支出</t>
  </si>
  <si>
    <t xml:space="preserve">    其他专业公共卫生机构</t>
  </si>
  <si>
    <t xml:space="preserve">    优抚对象医疗</t>
  </si>
  <si>
    <t xml:space="preserve">    基本公共卫生服务</t>
  </si>
  <si>
    <t xml:space="preserve">      优抚对象医疗补助</t>
  </si>
  <si>
    <t xml:space="preserve">    重大公共卫生专项</t>
  </si>
  <si>
    <t xml:space="preserve">      其他优抚对象医疗支出</t>
  </si>
  <si>
    <t xml:space="preserve">    突发公共卫生事件应急处理</t>
  </si>
  <si>
    <t xml:space="preserve">    其他医疗卫生与计划生育支出</t>
  </si>
  <si>
    <t xml:space="preserve">    其他公共卫生支出</t>
  </si>
  <si>
    <t xml:space="preserve">      其他医疗卫生与计划生育支出</t>
  </si>
  <si>
    <t xml:space="preserve">    中医(民族医)药专项</t>
  </si>
  <si>
    <t xml:space="preserve">    环境保护管理事务</t>
  </si>
  <si>
    <t xml:space="preserve">    其他中医药支出</t>
  </si>
  <si>
    <t xml:space="preserve">  计划生育事务</t>
  </si>
  <si>
    <t xml:space="preserve">    计划生育机构</t>
  </si>
  <si>
    <t xml:space="preserve">      环境保护宣传</t>
  </si>
  <si>
    <t xml:space="preserve">    计划生育、生殖健康促进工程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</si>
  <si>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</si>
  <si>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</si>
  <si>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</si>
  <si>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</si>
  <si>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</si>
  <si>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药品事务</t>
  </si>
  <si>
    <t xml:space="preserve">      建设项目环评审查与监督</t>
  </si>
  <si>
    <t xml:space="preserve">    化妆品事务</t>
  </si>
  <si>
    <t xml:space="preserve">      核与辐射安全监督</t>
  </si>
  <si>
    <t xml:space="preserve">    医疗器械事务</t>
  </si>
  <si>
    <t xml:space="preserve">      其他环境监测与监察支出</t>
  </si>
  <si>
    <t xml:space="preserve">    食品安全事务</t>
  </si>
  <si>
    <t xml:space="preserve">    污染防治</t>
  </si>
  <si>
    <t xml:space="preserve">      大气</t>
  </si>
  <si>
    <t xml:space="preserve">    其他食品和药品监督管理事务支出</t>
  </si>
  <si>
    <t xml:space="preserve">      水体</t>
  </si>
  <si>
    <t xml:space="preserve">      噪声</t>
  </si>
  <si>
    <t xml:space="preserve">      固体废弃物与化学品</t>
  </si>
  <si>
    <t xml:space="preserve">    行政单位医疗</t>
  </si>
  <si>
    <t xml:space="preserve">      放射源和放射性废物监管</t>
  </si>
  <si>
    <t xml:space="preserve">    事业单位医疗</t>
  </si>
  <si>
    <t xml:space="preserve">      辐射</t>
  </si>
  <si>
    <t xml:space="preserve">    公务员医疗补助</t>
  </si>
  <si>
    <t xml:space="preserve">      排污费安排的支出</t>
  </si>
  <si>
    <t xml:space="preserve">    优抚对象医疗补助</t>
  </si>
  <si>
    <t xml:space="preserve">      其他污染防治支出</t>
  </si>
  <si>
    <t xml:space="preserve">    新型农村合作医疗</t>
  </si>
  <si>
    <t xml:space="preserve">    自然生态保护</t>
  </si>
  <si>
    <t xml:space="preserve">    城镇居民基本医疗保险</t>
  </si>
  <si>
    <t xml:space="preserve">      生态保护</t>
  </si>
  <si>
    <t xml:space="preserve">    城乡医疗救助</t>
  </si>
  <si>
    <t xml:space="preserve">      农村环境保护</t>
  </si>
  <si>
    <t xml:space="preserve">    疾病应急救助</t>
  </si>
  <si>
    <t xml:space="preserve">      自然保护区</t>
  </si>
  <si>
    <t xml:space="preserve">    其他医疗保障支出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</si>
  <si>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</si>
  <si>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</si>
  <si>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</si>
  <si>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</si>
  <si>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</si>
  <si>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</si>
  <si>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</si>
  <si>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</si>
  <si>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其他医疗卫生与计划生育支出(款)</t>
  </si>
  <si>
    <t xml:space="preserve">    退耕还林</t>
  </si>
  <si>
    <t xml:space="preserve">    其他医疗卫生与计划生育支出(项)</t>
  </si>
  <si>
    <t xml:space="preserve">      退耕现金</t>
  </si>
  <si>
    <t>节能环保支出</t>
  </si>
  <si>
    <t xml:space="preserve">      退耕还林粮食折现补贴</t>
  </si>
  <si>
    <t xml:space="preserve">  环境保护管理事务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</si>
  <si>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</si>
  <si>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</si>
  <si>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</si>
  <si>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</si>
  <si>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环境保护宣传</t>
  </si>
  <si>
    <t xml:space="preserve">      京津风沙源治理工程建设</t>
  </si>
  <si>
    <t xml:space="preserve">    环境保护法规、规划及标准</t>
  </si>
  <si>
    <t xml:space="preserve">      其他风沙荒漠治理支出</t>
  </si>
  <si>
    <t xml:space="preserve">    环境国际合作及履约</t>
  </si>
  <si>
    <t xml:space="preserve">    退牧还草</t>
  </si>
  <si>
    <t xml:space="preserve">    环境保护行政许可</t>
  </si>
  <si>
    <t xml:space="preserve">      退牧还草工程建设</t>
  </si>
  <si>
    <t xml:space="preserve">    其他环境保护管理事务支出</t>
  </si>
  <si>
    <t xml:space="preserve">      其他退牧还草支出</t>
  </si>
  <si>
    <t xml:space="preserve">  环境监测与监察</t>
  </si>
  <si>
    <t xml:space="preserve">    已垦草原退耕还草</t>
  </si>
  <si>
    <t xml:space="preserve">    建设项目环评审查与监督</t>
  </si>
  <si>
    <t xml:space="preserve">    能源节约利用</t>
  </si>
  <si>
    <t xml:space="preserve">    核与辐射安全监督</t>
  </si>
  <si>
    <t xml:space="preserve">    污染减排</t>
  </si>
  <si>
    <t xml:space="preserve">    其他环境监测与监察支出</t>
  </si>
  <si>
    <t xml:space="preserve">      环境监测与信息</t>
  </si>
  <si>
    <t>节能环保</t>
  </si>
  <si>
    <t xml:space="preserve">  污染防治</t>
  </si>
  <si>
    <t xml:space="preserve">      环境执法监察</t>
  </si>
  <si>
    <t xml:space="preserve">    大气</t>
  </si>
  <si>
    <t xml:space="preserve">      减排专项支出</t>
  </si>
  <si>
    <t xml:space="preserve">    水体</t>
  </si>
  <si>
    <t xml:space="preserve">      清洁生产专项支出</t>
  </si>
  <si>
    <t xml:space="preserve">    噪声</t>
  </si>
  <si>
    <t xml:space="preserve">      其他污染减排支出</t>
  </si>
  <si>
    <t xml:space="preserve">    其中:排污费安排的支出</t>
  </si>
  <si>
    <t xml:space="preserve">    固体废弃物与化学品</t>
  </si>
  <si>
    <t xml:space="preserve">    可再生能源</t>
  </si>
  <si>
    <t xml:space="preserve">  自然生态保护</t>
  </si>
  <si>
    <t xml:space="preserve">    放射源和放射性废物监管</t>
  </si>
  <si>
    <t xml:space="preserve">    循环经济</t>
  </si>
  <si>
    <t xml:space="preserve">  天然林保护</t>
  </si>
  <si>
    <t xml:space="preserve">    辐射</t>
  </si>
  <si>
    <t xml:space="preserve">    能源管理事务</t>
  </si>
  <si>
    <t xml:space="preserve">  退耕还林</t>
  </si>
  <si>
    <t xml:space="preserve">    排污费安排的支出</t>
  </si>
  <si>
    <t xml:space="preserve">  风沙荒漠治理</t>
  </si>
  <si>
    <t xml:space="preserve">    其他污染防治支出</t>
  </si>
  <si>
    <t xml:space="preserve">  退牧还草</t>
  </si>
  <si>
    <t xml:space="preserve">  已垦草原退耕还草</t>
  </si>
  <si>
    <t xml:space="preserve">    生态保护</t>
  </si>
  <si>
    <t xml:space="preserve">      能源预测预警</t>
  </si>
  <si>
    <t xml:space="preserve">  能源节约利用</t>
  </si>
  <si>
    <t xml:space="preserve">    农村环境保护</t>
  </si>
  <si>
    <t xml:space="preserve">      能源战略规划与实施</t>
  </si>
  <si>
    <t xml:space="preserve">  污染减排</t>
  </si>
  <si>
    <t xml:space="preserve">    自然保护区</t>
  </si>
  <si>
    <t xml:space="preserve">      能源科技装备</t>
  </si>
  <si>
    <t xml:space="preserve">  可再生能源</t>
  </si>
  <si>
    <t xml:space="preserve">    生物及物种资源保护</t>
  </si>
  <si>
    <t xml:space="preserve">      能源行业管理</t>
  </si>
  <si>
    <t xml:space="preserve">  能源管理事务</t>
  </si>
  <si>
    <t xml:space="preserve">    其他自然生态保护支出</t>
  </si>
  <si>
    <t xml:space="preserve">      能源管理</t>
  </si>
  <si>
    <t xml:space="preserve">      石油储备发展管理</t>
  </si>
  <si>
    <t xml:space="preserve">  其他节能环保支出</t>
  </si>
  <si>
    <t xml:space="preserve">      能源调查</t>
  </si>
  <si>
    <t xml:space="preserve">    森林管护</t>
  </si>
  <si>
    <t xml:space="preserve">    社会保险补助</t>
  </si>
  <si>
    <t xml:space="preserve">      农村电网建设</t>
  </si>
  <si>
    <t xml:space="preserve">    政策性社会性支出补助</t>
  </si>
  <si>
    <t xml:space="preserve">    天然林保护工程建设</t>
  </si>
  <si>
    <t xml:space="preserve">      其他能源管理事务支出</t>
  </si>
  <si>
    <t xml:space="preserve">    其他天然林保护支出</t>
  </si>
  <si>
    <t xml:space="preserve">    其他节能环保支出</t>
  </si>
  <si>
    <t xml:space="preserve">      其他节能环保支出</t>
  </si>
  <si>
    <t xml:space="preserve">    退耕现金</t>
  </si>
  <si>
    <t xml:space="preserve">    退耕还林粮食折现补贴</t>
  </si>
  <si>
    <t xml:space="preserve">      城乡社区管理事务</t>
  </si>
  <si>
    <t xml:space="preserve">    退耕还林粮食费用补贴</t>
  </si>
  <si>
    <t xml:space="preserve">        行政运行</t>
  </si>
  <si>
    <t xml:space="preserve">    退耕还林工程建设</t>
  </si>
  <si>
    <t xml:space="preserve">        一般行政管理事务</t>
  </si>
  <si>
    <t xml:space="preserve">    其他退耕还林支出</t>
  </si>
  <si>
    <t xml:space="preserve">        机关服务</t>
  </si>
  <si>
    <t xml:space="preserve">        城管执法</t>
  </si>
  <si>
    <t xml:space="preserve">    京津风沙源治理工程建设</t>
  </si>
  <si>
    <t xml:space="preserve">        工程建设标准规范编制与监管</t>
  </si>
  <si>
    <t xml:space="preserve">    其他风沙荒漠治理支出</t>
  </si>
  <si>
    <t xml:space="preserve">        工程建设管理</t>
  </si>
  <si>
    <t xml:space="preserve">        市政公用行业市场监管</t>
  </si>
  <si>
    <t xml:space="preserve">    退牧还草工程建设</t>
  </si>
  <si>
    <t xml:space="preserve">        国家重点风景区规划与保护</t>
  </si>
  <si>
    <t xml:space="preserve">    其他退牧还草支出</t>
  </si>
  <si>
    <t xml:space="preserve">        住宅建设与房地产市场监管</t>
  </si>
  <si>
    <t xml:space="preserve">  已垦草原退耕还草(款)</t>
  </si>
  <si>
    <t xml:space="preserve">        执业资格注册、资质审查</t>
  </si>
  <si>
    <t xml:space="preserve">  能源节约利用(款)</t>
  </si>
  <si>
    <t xml:space="preserve">        其他城乡社区管理事务支出</t>
  </si>
  <si>
    <t xml:space="preserve">    能源节约利用(项)</t>
  </si>
  <si>
    <t xml:space="preserve">      城乡社区规划与管理</t>
  </si>
  <si>
    <t xml:space="preserve">        城乡社区规划与管理</t>
  </si>
  <si>
    <t xml:space="preserve">    环境监测与信息</t>
  </si>
  <si>
    <t xml:space="preserve">      城乡社区公共设施</t>
  </si>
  <si>
    <t xml:space="preserve">    环境执法监察</t>
  </si>
  <si>
    <t xml:space="preserve">        小城镇基础设施建设</t>
  </si>
  <si>
    <t xml:space="preserve">    减排专项支出</t>
  </si>
  <si>
    <t xml:space="preserve">        其他城乡社区公共设施支出</t>
  </si>
  <si>
    <t xml:space="preserve">    清洁生产专项支出</t>
  </si>
  <si>
    <t xml:space="preserve">      城乡社区环境卫生</t>
  </si>
  <si>
    <t xml:space="preserve">    其他污染减排支出</t>
  </si>
  <si>
    <t xml:space="preserve">        城乡社区环境卫生</t>
  </si>
  <si>
    <t xml:space="preserve">  可再生能源(款)</t>
  </si>
  <si>
    <t xml:space="preserve">      建设市场管理与监督</t>
  </si>
  <si>
    <t xml:space="preserve">    可再生能源(项)</t>
  </si>
  <si>
    <t xml:space="preserve">      其他城乡社区支出</t>
  </si>
  <si>
    <t xml:space="preserve">        其他社区城乡支出</t>
  </si>
  <si>
    <t xml:space="preserve">      农业</t>
  </si>
  <si>
    <t xml:space="preserve">    能源预测预警</t>
  </si>
  <si>
    <t xml:space="preserve">        事业运行</t>
  </si>
  <si>
    <t xml:space="preserve">    能源战略规划与实施</t>
  </si>
  <si>
    <t xml:space="preserve">        农垦运行</t>
  </si>
  <si>
    <t xml:space="preserve">    能源科技装备</t>
  </si>
  <si>
    <t xml:space="preserve">        科技转化与推广服务</t>
  </si>
  <si>
    <t xml:space="preserve">    能源行业管理</t>
  </si>
  <si>
    <t xml:space="preserve">        病虫害控制</t>
  </si>
  <si>
    <t xml:space="preserve">    能源管理</t>
  </si>
  <si>
    <t xml:space="preserve">        农产品质量安全</t>
  </si>
  <si>
    <t xml:space="preserve">    石油储备发展管理</t>
  </si>
  <si>
    <t xml:space="preserve">        执法监管</t>
  </si>
  <si>
    <t xml:space="preserve">    能源调查</t>
  </si>
  <si>
    <t xml:space="preserve">        统计监测与信息服务</t>
  </si>
  <si>
    <t xml:space="preserve">        农业行业业务管理</t>
  </si>
  <si>
    <t xml:space="preserve">    农村电网建设</t>
  </si>
  <si>
    <t xml:space="preserve">        对外交流与合作</t>
  </si>
  <si>
    <t xml:space="preserve">        防灾救灾</t>
  </si>
  <si>
    <t xml:space="preserve">    其他能源管理事务支出</t>
  </si>
  <si>
    <t xml:space="preserve">        稳定农民收入补贴</t>
  </si>
  <si>
    <t xml:space="preserve">  其他节能环保支出(款)</t>
  </si>
  <si>
    <t xml:space="preserve">        农业结构调整补贴</t>
  </si>
  <si>
    <t xml:space="preserve">    其他节能环保支出(项)</t>
  </si>
  <si>
    <t xml:space="preserve">        农业生产支持补贴</t>
  </si>
  <si>
    <t>城乡社区支出</t>
  </si>
  <si>
    <t xml:space="preserve">        农业组织化与产业化经营</t>
  </si>
  <si>
    <t xml:space="preserve">  城乡社区管理事务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</si>
  <si>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</si>
  <si>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</si>
  <si>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</si>
  <si>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</si>
  <si>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城管执法</t>
  </si>
  <si>
    <t xml:space="preserve">        农村道路建设</t>
  </si>
  <si>
    <t xml:space="preserve">    工程建设标准规范编制与监管</t>
  </si>
  <si>
    <t xml:space="preserve">        成品油价格改革对渔业的补贴</t>
  </si>
  <si>
    <t xml:space="preserve">    工程建设管理</t>
  </si>
  <si>
    <t xml:space="preserve">        对高校毕业生到基层任职补助</t>
  </si>
  <si>
    <t xml:space="preserve">    市政公用行业市场监管</t>
  </si>
  <si>
    <t xml:space="preserve">        其他农业支出</t>
  </si>
  <si>
    <t xml:space="preserve">    国家重点风景区规划与保护</t>
  </si>
  <si>
    <t xml:space="preserve">      林业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</si>
  <si>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</si>
  <si>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</si>
  <si>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</si>
  <si>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      城乡社区环境为卫生</t>
  </si>
  <si>
    <t xml:space="preserve">  城乡社区规划与管理(款)</t>
  </si>
  <si>
    <t xml:space="preserve">        林业事业机构</t>
  </si>
  <si>
    <t>城乡社区事务</t>
  </si>
  <si>
    <t xml:space="preserve">    城乡社区规划与管理(项)</t>
  </si>
  <si>
    <t xml:space="preserve">        森林培育</t>
  </si>
  <si>
    <t xml:space="preserve">  城乡社区公共设施</t>
  </si>
  <si>
    <t xml:space="preserve">        林业技术推广</t>
  </si>
  <si>
    <t xml:space="preserve">  城乡社区规划与管理</t>
  </si>
  <si>
    <t xml:space="preserve">    小城镇基础设施建设</t>
  </si>
  <si>
    <t xml:space="preserve">        森林资源管理</t>
  </si>
  <si>
    <t xml:space="preserve">    其他城乡社区公共设施支出</t>
  </si>
  <si>
    <t xml:space="preserve">        森林资源监测</t>
  </si>
  <si>
    <t xml:space="preserve">  城乡社区环境卫生</t>
  </si>
  <si>
    <t xml:space="preserve">  城乡社区环境卫生(款)</t>
  </si>
  <si>
    <t xml:space="preserve">        森林生态效益补偿</t>
  </si>
  <si>
    <t xml:space="preserve">  建设市场管理与监督</t>
  </si>
  <si>
    <t xml:space="preserve">    城乡社区环境卫生(项)</t>
  </si>
  <si>
    <t xml:space="preserve">        林业自然保护区</t>
  </si>
  <si>
    <t xml:space="preserve">  其他城乡社区事务支出</t>
  </si>
  <si>
    <t xml:space="preserve">  建设市场管理与监督(款)</t>
  </si>
  <si>
    <t xml:space="preserve">        动植物保护</t>
  </si>
  <si>
    <t xml:space="preserve">    建设市场管理与监督(项)</t>
  </si>
  <si>
    <t xml:space="preserve">        湿地保护</t>
  </si>
  <si>
    <t xml:space="preserve">  其他城乡社区支出(款)</t>
  </si>
  <si>
    <t xml:space="preserve">        林业执法与监督</t>
  </si>
  <si>
    <t xml:space="preserve">    其他城乡社区支出(项)</t>
  </si>
  <si>
    <t xml:space="preserve">        林业检疫检测</t>
  </si>
  <si>
    <t>农林水支出</t>
  </si>
  <si>
    <t xml:space="preserve">        防沙治沙</t>
  </si>
  <si>
    <t xml:space="preserve">  农业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</si>
  <si>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</si>
  <si>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</si>
  <si>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</si>
  <si>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</si>
  <si>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</si>
  <si>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农垦运行</t>
  </si>
  <si>
    <t xml:space="preserve">        林业政策制定与宣传</t>
  </si>
  <si>
    <t xml:space="preserve">    技术推广</t>
  </si>
  <si>
    <t xml:space="preserve">        林业资金审计稽查</t>
  </si>
  <si>
    <t xml:space="preserve">    病虫害控制</t>
  </si>
  <si>
    <t xml:space="preserve">        林区公共支出</t>
  </si>
  <si>
    <t xml:space="preserve">    农产品质量安全</t>
  </si>
  <si>
    <t xml:space="preserve">        林业贷款贴息</t>
  </si>
  <si>
    <t xml:space="preserve">    执法监管</t>
  </si>
  <si>
    <t xml:space="preserve">        成品油价格改革对林业的补贴</t>
  </si>
  <si>
    <t xml:space="preserve">    统计监测与信息服务</t>
  </si>
  <si>
    <t xml:space="preserve">        林业防灾减灾</t>
  </si>
  <si>
    <t xml:space="preserve">    农业行业业务管理</t>
  </si>
  <si>
    <t xml:space="preserve">        其他林业支出</t>
  </si>
  <si>
    <t xml:space="preserve">    对外交流与合作</t>
  </si>
  <si>
    <t xml:space="preserve">      水利</t>
  </si>
  <si>
    <t>农林水事务</t>
  </si>
  <si>
    <t xml:space="preserve">    灾害救助</t>
  </si>
  <si>
    <t xml:space="preserve">    稳定农民收入补贴</t>
  </si>
  <si>
    <t xml:space="preserve">  林业</t>
  </si>
  <si>
    <t xml:space="preserve">    农业结构调整补贴</t>
  </si>
  <si>
    <t xml:space="preserve">  水利</t>
  </si>
  <si>
    <t xml:space="preserve">    农业生产资料与技术补贴</t>
  </si>
  <si>
    <t xml:space="preserve">        水利行业业务管理</t>
  </si>
  <si>
    <t xml:space="preserve">  南水北调</t>
  </si>
  <si>
    <t xml:space="preserve">    农业组织化与产业化经营</t>
  </si>
  <si>
    <t xml:space="preserve">        水利工程建设</t>
  </si>
  <si>
    <t xml:space="preserve">  扶贫</t>
  </si>
  <si>
    <t xml:space="preserve">    农产品加工与促销</t>
  </si>
  <si>
    <t xml:space="preserve">        水利工程运行与维护</t>
  </si>
  <si>
    <t xml:space="preserve">  农业综合开发</t>
  </si>
  <si>
    <t xml:space="preserve">    农村公益事业</t>
  </si>
  <si>
    <t xml:space="preserve">        长江黄河等流域管理</t>
  </si>
  <si>
    <t xml:space="preserve">  农村综合改革</t>
  </si>
  <si>
    <t xml:space="preserve">    综合财力补助</t>
  </si>
  <si>
    <t xml:space="preserve">        水利前期工作</t>
  </si>
  <si>
    <t xml:space="preserve">  引导金融机构支农补助</t>
  </si>
  <si>
    <t xml:space="preserve">    农业资源保护与利用</t>
  </si>
  <si>
    <t xml:space="preserve">        水利执法监督</t>
  </si>
  <si>
    <t xml:space="preserve">  其他农林水事务支出</t>
  </si>
  <si>
    <t xml:space="preserve">    农村道路建设</t>
  </si>
  <si>
    <t xml:space="preserve">        水土保持</t>
  </si>
  <si>
    <t xml:space="preserve">    石油价格改革对渔业的补贴</t>
  </si>
  <si>
    <t xml:space="preserve">        水资源节约管理与保护</t>
  </si>
  <si>
    <t xml:space="preserve">    对高校毕业生到基层任职补助</t>
  </si>
  <si>
    <t xml:space="preserve">        水质监测</t>
  </si>
  <si>
    <t xml:space="preserve">    其他农业支出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</si>
  <si>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</si>
  <si>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</si>
  <si>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</si>
  <si>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</si>
  <si>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</si>
  <si>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林业事业机构</t>
  </si>
  <si>
    <t xml:space="preserve">        国际河流治理与管理</t>
  </si>
  <si>
    <t xml:space="preserve">    森林培育</t>
  </si>
  <si>
    <t xml:space="preserve">        江河湖库水系综合治理</t>
  </si>
  <si>
    <t xml:space="preserve">    林业技术推广</t>
  </si>
  <si>
    <t xml:space="preserve">        大中型水库移民后期扶持专项支出</t>
  </si>
  <si>
    <t xml:space="preserve">    森林资源管理</t>
  </si>
  <si>
    <t xml:space="preserve">        水利安全监督</t>
  </si>
  <si>
    <t xml:space="preserve">    森林资源监测</t>
  </si>
  <si>
    <t xml:space="preserve">        水资源费安排的支出</t>
  </si>
  <si>
    <t xml:space="preserve">    森林生态效益补偿</t>
  </si>
  <si>
    <t xml:space="preserve">        砂石资源费支出</t>
  </si>
  <si>
    <t xml:space="preserve">    林业自然保护区</t>
  </si>
  <si>
    <t xml:space="preserve">    动植物保护</t>
  </si>
  <si>
    <t xml:space="preserve">        水利建设移民支出</t>
  </si>
  <si>
    <t xml:space="preserve">    湿地保护</t>
  </si>
  <si>
    <t xml:space="preserve">        农村人畜饮水</t>
  </si>
  <si>
    <t xml:space="preserve">    林业执法与监督</t>
  </si>
  <si>
    <t xml:space="preserve">        其他水利支出</t>
  </si>
  <si>
    <t xml:space="preserve">    林业检疫检测</t>
  </si>
  <si>
    <t xml:space="preserve">      扶贫</t>
  </si>
  <si>
    <t xml:space="preserve">    林业防灾减灾</t>
  </si>
  <si>
    <t xml:space="preserve">    其他林业支出</t>
  </si>
  <si>
    <t xml:space="preserve">        农村基础设施建设</t>
  </si>
  <si>
    <t xml:space="preserve">        生产发展</t>
  </si>
  <si>
    <t xml:space="preserve">        社会发展</t>
  </si>
  <si>
    <t xml:space="preserve">    水利行业业务管理</t>
  </si>
  <si>
    <t xml:space="preserve">        扶贫贷款奖补和贴息</t>
  </si>
  <si>
    <t xml:space="preserve">    水利工程建设</t>
  </si>
  <si>
    <t xml:space="preserve">       “三西”农业建设专项补助</t>
  </si>
  <si>
    <t xml:space="preserve">    水利工程运行与维护</t>
  </si>
  <si>
    <t xml:space="preserve">        扶贫事业机构</t>
  </si>
  <si>
    <t xml:space="preserve">    长江黄河等流域管理</t>
  </si>
  <si>
    <t xml:space="preserve">        其他扶贫支出</t>
  </si>
  <si>
    <t xml:space="preserve">    水利前期工作</t>
  </si>
  <si>
    <t xml:space="preserve">      普惠金融发展支出</t>
  </si>
  <si>
    <t xml:space="preserve">    水资源费安排的支出</t>
  </si>
  <si>
    <t xml:space="preserve">        南水北调工程建设</t>
  </si>
  <si>
    <t xml:space="preserve">        支持农村金融机构</t>
  </si>
  <si>
    <t xml:space="preserve">    砂石资源费支出</t>
  </si>
  <si>
    <t xml:space="preserve">        政策研究与信息管理</t>
  </si>
  <si>
    <t xml:space="preserve">        涉农贷款增量奖励</t>
  </si>
  <si>
    <t xml:space="preserve">    信息管理</t>
  </si>
  <si>
    <t xml:space="preserve">        工程稽查</t>
  </si>
  <si>
    <t xml:space="preserve">        农业保险保费补贴</t>
  </si>
  <si>
    <t xml:space="preserve">    水利建设移民支出</t>
  </si>
  <si>
    <t xml:space="preserve">        前期工作</t>
  </si>
  <si>
    <t xml:space="preserve">        创业担保贷款贴息</t>
  </si>
  <si>
    <t xml:space="preserve">    农村人畜饮水</t>
  </si>
  <si>
    <t xml:space="preserve">        南水北调技术推广</t>
  </si>
  <si>
    <t xml:space="preserve">        补充创业担保贷款基金</t>
  </si>
  <si>
    <t xml:space="preserve">    其他水利支出</t>
  </si>
  <si>
    <t xml:space="preserve">        环境、移民及水资源管理与保护</t>
  </si>
  <si>
    <t xml:space="preserve">        其他普惠金融发展支出</t>
  </si>
  <si>
    <t xml:space="preserve">        其他南水北调支出</t>
  </si>
  <si>
    <t xml:space="preserve">      其他农林水事务支出</t>
  </si>
  <si>
    <t xml:space="preserve">    政策研究与信息管理</t>
  </si>
  <si>
    <t xml:space="preserve">        化解其他公益性乡村债务支出</t>
  </si>
  <si>
    <t xml:space="preserve">    工程稽查</t>
  </si>
  <si>
    <t xml:space="preserve">        其他农林水事务支出</t>
  </si>
  <si>
    <t xml:space="preserve">    前期工作</t>
  </si>
  <si>
    <t xml:space="preserve">    南水北调技术推广</t>
  </si>
  <si>
    <t xml:space="preserve">      公路水路运输</t>
  </si>
  <si>
    <t xml:space="preserve">    环境、移民及水资源管理与保护</t>
  </si>
  <si>
    <t xml:space="preserve">    其他南水北调支出</t>
  </si>
  <si>
    <t xml:space="preserve">      农业综合开发</t>
  </si>
  <si>
    <t xml:space="preserve">        公路建设</t>
  </si>
  <si>
    <t xml:space="preserve">        机构运行</t>
  </si>
  <si>
    <t xml:space="preserve">        公路养护</t>
  </si>
  <si>
    <t xml:space="preserve">        土地治理</t>
  </si>
  <si>
    <t xml:space="preserve">        交通运输信息化建设</t>
  </si>
  <si>
    <t xml:space="preserve">    农村基础设施建设</t>
  </si>
  <si>
    <t xml:space="preserve">        产业化经营</t>
  </si>
  <si>
    <t xml:space="preserve">        公路和运输安全</t>
  </si>
  <si>
    <t xml:space="preserve">    生产发展</t>
  </si>
  <si>
    <t xml:space="preserve">        科技示范</t>
  </si>
  <si>
    <t xml:space="preserve">        公路还贷专项</t>
  </si>
  <si>
    <t xml:space="preserve">    社会发展</t>
  </si>
  <si>
    <t xml:space="preserve">        其他农业综合开发支出</t>
  </si>
  <si>
    <t xml:space="preserve">        公路运输管理</t>
  </si>
  <si>
    <t xml:space="preserve">    扶贫贷款奖补和贴息</t>
  </si>
  <si>
    <t xml:space="preserve">      农村综合改革</t>
  </si>
  <si>
    <t xml:space="preserve">        公路和运输技术标准化建设</t>
  </si>
  <si>
    <t xml:space="preserve">    “三西”农业建设专项补助</t>
  </si>
  <si>
    <t xml:space="preserve">        对村级一事一议的补助</t>
  </si>
  <si>
    <t xml:space="preserve">        港口设施</t>
  </si>
  <si>
    <t xml:space="preserve">    扶贫事业机构</t>
  </si>
  <si>
    <t xml:space="preserve">        国有农场办社会职能改革补助</t>
  </si>
  <si>
    <t xml:space="preserve">        航道维护</t>
  </si>
  <si>
    <t xml:space="preserve">    其他扶贫支出</t>
  </si>
  <si>
    <t xml:space="preserve">        对村民委员会和村党支部的补助</t>
  </si>
  <si>
    <t xml:space="preserve">        船舶检验</t>
  </si>
  <si>
    <t xml:space="preserve">        对村集体经济组织的补助</t>
  </si>
  <si>
    <t xml:space="preserve">        救助打捞</t>
  </si>
  <si>
    <t xml:space="preserve">        农村综合改革示范试点补助</t>
  </si>
  <si>
    <t xml:space="preserve">        内河运输</t>
  </si>
  <si>
    <t xml:space="preserve">    土地治理</t>
  </si>
  <si>
    <t xml:space="preserve">        其他农村综合改革支出</t>
  </si>
  <si>
    <t xml:space="preserve">        远洋运输</t>
  </si>
  <si>
    <t xml:space="preserve">    产业化经营</t>
  </si>
  <si>
    <t xml:space="preserve">        海事管理</t>
  </si>
  <si>
    <t xml:space="preserve">    科技示范</t>
  </si>
  <si>
    <t xml:space="preserve">        航标事业发展支出</t>
  </si>
  <si>
    <t xml:space="preserve">    其他农业综合开发支出</t>
  </si>
  <si>
    <t xml:space="preserve">        水路运输管理支出</t>
  </si>
  <si>
    <t xml:space="preserve">        口岸建设</t>
  </si>
  <si>
    <t xml:space="preserve">    对村级一事一议的补助</t>
  </si>
  <si>
    <t xml:space="preserve">        取消政府还贷二级公路收费专项支出</t>
  </si>
  <si>
    <t xml:space="preserve">    国有农场办社会职能改革补助</t>
  </si>
  <si>
    <t xml:space="preserve">        其他公路水路运输支出</t>
  </si>
  <si>
    <t xml:space="preserve">    对村民委员会和村党支部的补助</t>
  </si>
  <si>
    <t xml:space="preserve">      铁路运输</t>
  </si>
  <si>
    <t xml:space="preserve">    对村集体经济组织的补助</t>
  </si>
  <si>
    <t xml:space="preserve">      目标价格补贴</t>
  </si>
  <si>
    <t xml:space="preserve">    农村综合改革示范试点补助</t>
  </si>
  <si>
    <t xml:space="preserve">        棉花目标价格补贴</t>
  </si>
  <si>
    <t xml:space="preserve">    其他农村综合改革支出</t>
  </si>
  <si>
    <t xml:space="preserve">        大豆目标价格补贴</t>
  </si>
  <si>
    <t xml:space="preserve">  促进金融支农支出</t>
  </si>
  <si>
    <t xml:space="preserve">        其他目标价格补贴</t>
  </si>
  <si>
    <t xml:space="preserve">        铁路路网建设</t>
  </si>
  <si>
    <t xml:space="preserve">    支持农村金融机构</t>
  </si>
  <si>
    <t xml:space="preserve">        铁路还贷专项</t>
  </si>
  <si>
    <t xml:space="preserve">        铁路安全</t>
  </si>
  <si>
    <t xml:space="preserve">    其他金融支农支持</t>
  </si>
  <si>
    <t xml:space="preserve">        铁路专项运输</t>
  </si>
  <si>
    <t xml:space="preserve">    涉农贷款增量奖励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</si>
  <si>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</si>
  <si>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</si>
  <si>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</si>
  <si>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</si>
  <si>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其他农林水支出(款)</t>
  </si>
  <si>
    <t xml:space="preserve">        空管系统建设</t>
  </si>
  <si>
    <t xml:space="preserve">    化解其他公益性乡村债务支出</t>
  </si>
  <si>
    <t xml:space="preserve">        民航还贷专项支出</t>
  </si>
  <si>
    <t xml:space="preserve">    其他农林水支出(项)</t>
  </si>
  <si>
    <t xml:space="preserve">        民用航空安全</t>
  </si>
  <si>
    <t>交通运输支出</t>
  </si>
  <si>
    <t xml:space="preserve">        民航专项运输</t>
  </si>
  <si>
    <t xml:space="preserve">  公路水路运输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</si>
  <si>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</si>
  <si>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</si>
  <si>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</si>
  <si>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</si>
  <si>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公路改建</t>
  </si>
  <si>
    <t xml:space="preserve">        对出租车的补贴</t>
  </si>
  <si>
    <t xml:space="preserve">    公路养护</t>
  </si>
  <si>
    <t xml:space="preserve">        成品油价格改革补贴其他支出</t>
  </si>
  <si>
    <t xml:space="preserve">    特大型桥梁建设</t>
  </si>
  <si>
    <t xml:space="preserve">      邮政业支出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</si>
  <si>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</si>
  <si>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</si>
  <si>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</si>
  <si>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</si>
  <si>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</si>
  <si>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    邮政普遍服务与特殊服务</t>
  </si>
  <si>
    <t>交通运输</t>
  </si>
  <si>
    <t xml:space="preserve">    公路客货运站(场)建设</t>
  </si>
  <si>
    <t xml:space="preserve">        其他邮政业支出</t>
  </si>
  <si>
    <t xml:space="preserve">    公路和运输技术标准化建设</t>
  </si>
  <si>
    <t xml:space="preserve">      车辆购置税支出</t>
  </si>
  <si>
    <t xml:space="preserve">  铁路运输</t>
  </si>
  <si>
    <t xml:space="preserve">    港口设施</t>
  </si>
  <si>
    <t xml:space="preserve">        车辆购置税用于公路等基础设施建设支出</t>
  </si>
  <si>
    <t xml:space="preserve">  民用航空运输</t>
  </si>
  <si>
    <t xml:space="preserve">    航道维护</t>
  </si>
  <si>
    <t xml:space="preserve">        车辆购置税用于农村公路建设支出</t>
  </si>
  <si>
    <t xml:space="preserve">  石油价格改革对交通运输的补贴</t>
  </si>
  <si>
    <t xml:space="preserve">    安全通信</t>
  </si>
  <si>
    <t xml:space="preserve">        车辆购置税用于老旧汽车报废更新补贴</t>
  </si>
  <si>
    <t xml:space="preserve">  邮政业支出</t>
  </si>
  <si>
    <t xml:space="preserve">    三峡库区通航管理</t>
  </si>
  <si>
    <t xml:space="preserve">        车辆购置税其他支出</t>
  </si>
  <si>
    <t xml:space="preserve">  车辆购置税支出</t>
  </si>
  <si>
    <t xml:space="preserve">    航务管理</t>
  </si>
  <si>
    <t xml:space="preserve">      其他交通运输支出</t>
  </si>
  <si>
    <t xml:space="preserve">  其他交通运输支出</t>
  </si>
  <si>
    <t xml:space="preserve">    船舶检验</t>
  </si>
  <si>
    <t xml:space="preserve">        公共交通运营补助</t>
  </si>
  <si>
    <t xml:space="preserve">    救助打捞</t>
  </si>
  <si>
    <t xml:space="preserve">        其他交通运输支出</t>
  </si>
  <si>
    <t xml:space="preserve">    内河运输</t>
  </si>
  <si>
    <t xml:space="preserve">    远洋运输</t>
  </si>
  <si>
    <t xml:space="preserve">      资源勘探开发</t>
  </si>
  <si>
    <t xml:space="preserve">        煤炭勘探开采和洗选</t>
  </si>
  <si>
    <t xml:space="preserve">    铁路路网建设</t>
  </si>
  <si>
    <t xml:space="preserve">        石油和天然气勘探开采</t>
  </si>
  <si>
    <t xml:space="preserve">    铁路还贷专项</t>
  </si>
  <si>
    <t xml:space="preserve">        黑色金属矿勘探和采选</t>
  </si>
  <si>
    <t xml:space="preserve">    铁路安全</t>
  </si>
  <si>
    <t xml:space="preserve">        有色金属矿勘探和采选</t>
  </si>
  <si>
    <t xml:space="preserve">    铁路专项运输</t>
  </si>
  <si>
    <t xml:space="preserve">        非金属矿勘探和采选</t>
  </si>
  <si>
    <t xml:space="preserve">        其他资源勘探业支出</t>
  </si>
  <si>
    <t xml:space="preserve">    其他铁路运输支出</t>
  </si>
  <si>
    <t xml:space="preserve">      制造业</t>
  </si>
  <si>
    <t xml:space="preserve">        纺织业</t>
  </si>
  <si>
    <t xml:space="preserve">    机场建设</t>
  </si>
  <si>
    <t xml:space="preserve">        医药制造业</t>
  </si>
  <si>
    <t xml:space="preserve">    空管系统建设</t>
  </si>
  <si>
    <t xml:space="preserve">        非金属矿物制品业</t>
  </si>
  <si>
    <t xml:space="preserve">    民航还贷专项支出</t>
  </si>
  <si>
    <t xml:space="preserve">        通信设备、计算机及其他电子设备制造业</t>
  </si>
  <si>
    <t xml:space="preserve">    民用航空安全</t>
  </si>
  <si>
    <t xml:space="preserve">        交通运输设备制造业</t>
  </si>
  <si>
    <t xml:space="preserve">    民航专项运输</t>
  </si>
  <si>
    <t xml:space="preserve">        电气机械及器材制造业</t>
  </si>
  <si>
    <t xml:space="preserve">    民航政策性购机专项支出</t>
  </si>
  <si>
    <t xml:space="preserve">        工艺品及其他制造业</t>
  </si>
  <si>
    <t xml:space="preserve">    其他民用航空运输支出</t>
  </si>
  <si>
    <t xml:space="preserve">        石油加工、炼焦及核燃料加工业</t>
  </si>
  <si>
    <t xml:space="preserve">        化学原料及化学制品制造业</t>
  </si>
  <si>
    <t xml:space="preserve">    对城市公交的补贴</t>
  </si>
  <si>
    <t xml:space="preserve">        黑色金属冶炼及压延加工业</t>
  </si>
  <si>
    <t xml:space="preserve">    对农村道路客运的补贴</t>
  </si>
  <si>
    <t xml:space="preserve">        有色金属冶炼及压延加工业</t>
  </si>
  <si>
    <t xml:space="preserve">    对出租车的补贴</t>
  </si>
  <si>
    <t xml:space="preserve">        其他制造业支出</t>
  </si>
  <si>
    <t xml:space="preserve">    石油价格改革补贴其他支出</t>
  </si>
  <si>
    <t xml:space="preserve">      建筑业</t>
  </si>
  <si>
    <t xml:space="preserve">        其他建筑业支出</t>
  </si>
  <si>
    <t xml:space="preserve">    行业监管</t>
  </si>
  <si>
    <t xml:space="preserve">      工业和信息产业监管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</si>
  <si>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</si>
  <si>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</si>
  <si>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</si>
  <si>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    战备应急</t>
  </si>
  <si>
    <t xml:space="preserve">    车辆购置税用于农村公路建设支出</t>
  </si>
  <si>
    <t xml:space="preserve">        信息安全建设</t>
  </si>
  <si>
    <t xml:space="preserve">    车辆购置税用于老旧汽车报废更新补贴支出</t>
  </si>
  <si>
    <t xml:space="preserve">        专用通信</t>
  </si>
  <si>
    <t xml:space="preserve">    车辆购置税其他支出</t>
  </si>
  <si>
    <t xml:space="preserve">        无线电监管</t>
  </si>
  <si>
    <t xml:space="preserve">  其他交通运输支出(款)</t>
  </si>
  <si>
    <t xml:space="preserve">        工业和信息产业战略研究与标准制定</t>
  </si>
  <si>
    <t xml:space="preserve">    公共交通运营补助</t>
  </si>
  <si>
    <t xml:space="preserve">        工业和信息产业支持</t>
  </si>
  <si>
    <t>资源勘探信息等支出</t>
  </si>
  <si>
    <t xml:space="preserve">        电子专项工程</t>
  </si>
  <si>
    <t xml:space="preserve">  资源勘探开发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</si>
  <si>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</si>
  <si>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</si>
  <si>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</si>
  <si>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</si>
  <si>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</si>
  <si>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</si>
  <si>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</si>
  <si>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    国务院安委会专项</t>
  </si>
  <si>
    <t xml:space="preserve">    非金属矿勘探和采选</t>
  </si>
  <si>
    <t xml:space="preserve">        安全监管监察专项</t>
  </si>
  <si>
    <t xml:space="preserve">    其他资源勘探业支出</t>
  </si>
  <si>
    <t xml:space="preserve">        应急救援支出</t>
  </si>
  <si>
    <t xml:space="preserve">  制造业</t>
  </si>
  <si>
    <t xml:space="preserve">        煤炭安全</t>
  </si>
  <si>
    <t xml:space="preserve">        其他安全生产监管支出</t>
  </si>
  <si>
    <t xml:space="preserve">      国有资产监管</t>
  </si>
  <si>
    <t>资源勘探电力信息等事务</t>
  </si>
  <si>
    <t xml:space="preserve">  资源勘探开发和服务支出</t>
  </si>
  <si>
    <t xml:space="preserve">    纺织业</t>
  </si>
  <si>
    <t xml:space="preserve">    医药制造业</t>
  </si>
  <si>
    <t xml:space="preserve">  建筑业</t>
  </si>
  <si>
    <t xml:space="preserve">    非金属矿物制品业</t>
  </si>
  <si>
    <t xml:space="preserve">        国有企业监事会专项</t>
  </si>
  <si>
    <t xml:space="preserve">  电力监管支出</t>
  </si>
  <si>
    <t xml:space="preserve">    通信设备、计算机及其他电子设备制造业</t>
  </si>
  <si>
    <t xml:space="preserve">        中央企业监事会专项</t>
  </si>
  <si>
    <t xml:space="preserve">    其中:三峡库区移民专项支出</t>
  </si>
  <si>
    <t xml:space="preserve">    交通运输设备制造业</t>
  </si>
  <si>
    <t xml:space="preserve">        其他国有资产监管支出</t>
  </si>
  <si>
    <t xml:space="preserve">  工业和信息产业监管支出</t>
  </si>
  <si>
    <t xml:space="preserve">    电气机械及器材制造业</t>
  </si>
  <si>
    <t xml:space="preserve">      支持中小企业发展和管理支出</t>
  </si>
  <si>
    <t xml:space="preserve">  安全生产监管</t>
  </si>
  <si>
    <t xml:space="preserve">    工艺品及其他制造业</t>
  </si>
  <si>
    <t xml:space="preserve">  国有资产监管</t>
  </si>
  <si>
    <t xml:space="preserve">    石油加工、炼焦及核燃料加工业</t>
  </si>
  <si>
    <t xml:space="preserve">  支持中小企业发展和管理支出</t>
  </si>
  <si>
    <t xml:space="preserve">    化学原料及化学制品制造业</t>
  </si>
  <si>
    <t xml:space="preserve">  其他资源勘探电力信息等事务支出</t>
  </si>
  <si>
    <t xml:space="preserve">    黑色金属冶炼及压延加工业</t>
  </si>
  <si>
    <t xml:space="preserve">        科技型中小企业技术创新基金</t>
  </si>
  <si>
    <t xml:space="preserve">    有色金属冶炼及压延加工业</t>
  </si>
  <si>
    <t xml:space="preserve">        中小企业发展专项</t>
  </si>
  <si>
    <t xml:space="preserve">    其他制造业支出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</si>
  <si>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</si>
  <si>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</si>
  <si>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</si>
  <si>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</si>
  <si>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</si>
  <si>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其他建筑业支出</t>
  </si>
  <si>
    <t xml:space="preserve">        中药材扶持资金支出</t>
  </si>
  <si>
    <t xml:space="preserve">  工业和信息产业监管</t>
  </si>
  <si>
    <t xml:space="preserve">        重点产业振兴和技术改造项目贷款贴息</t>
  </si>
  <si>
    <t xml:space="preserve">        其他资源勘探信息等支出</t>
  </si>
  <si>
    <t xml:space="preserve">      商业流通事务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</si>
  <si>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</si>
  <si>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</si>
  <si>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</si>
  <si>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</si>
  <si>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    食品流通安全补贴</t>
  </si>
  <si>
    <t xml:space="preserve">    工业和信息产业战略研究与标准制定</t>
  </si>
  <si>
    <t xml:space="preserve">        市场监测及信息管理</t>
  </si>
  <si>
    <t xml:space="preserve">    工业和信息产业支持</t>
  </si>
  <si>
    <t xml:space="preserve">        民贸企业补贴</t>
  </si>
  <si>
    <t xml:space="preserve">    电子专项工程</t>
  </si>
  <si>
    <t xml:space="preserve">        民贸民品贷款贴息</t>
  </si>
  <si>
    <t xml:space="preserve">    军工电子</t>
  </si>
  <si>
    <t xml:space="preserve">        其他商业流通事务支出</t>
  </si>
  <si>
    <t xml:space="preserve">    技术基础研究</t>
  </si>
  <si>
    <t xml:space="preserve">      旅游业管理与服务支出</t>
  </si>
  <si>
    <t xml:space="preserve">    其他工业和信息产业监管支出</t>
  </si>
  <si>
    <t xml:space="preserve">        旅游宣传</t>
  </si>
  <si>
    <t xml:space="preserve">        旅游行业业务管理</t>
  </si>
  <si>
    <t xml:space="preserve">    国务院安委会专项</t>
  </si>
  <si>
    <t xml:space="preserve">        其他旅游业管理与服务支出</t>
  </si>
  <si>
    <t xml:space="preserve">    安全监管监察专项</t>
  </si>
  <si>
    <t xml:space="preserve">      涉外发展服务支出</t>
  </si>
  <si>
    <t xml:space="preserve">    应急救援支出</t>
  </si>
  <si>
    <t xml:space="preserve">    煤炭安全</t>
  </si>
  <si>
    <t xml:space="preserve">    其他安全生产监管支出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</si>
  <si>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</si>
  <si>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</si>
  <si>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</si>
  <si>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</si>
  <si>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国有企业监事会专项</t>
  </si>
  <si>
    <t xml:space="preserve">        其他商业服务业等支出</t>
  </si>
  <si>
    <t xml:space="preserve">    中央企业专项管理</t>
  </si>
  <si>
    <t xml:space="preserve">    其他国有资产监管支出</t>
  </si>
  <si>
    <t xml:space="preserve">      金融部门行政支出</t>
  </si>
  <si>
    <t xml:space="preserve">        安全防卫</t>
  </si>
  <si>
    <t xml:space="preserve">    科技型中小企业技术创新基金</t>
  </si>
  <si>
    <t xml:space="preserve">    中小企业发展专项</t>
  </si>
  <si>
    <t xml:space="preserve">        金融部门其他行政支出</t>
  </si>
  <si>
    <t xml:space="preserve">    其他支持中小企业发展和管理支出</t>
  </si>
  <si>
    <t xml:space="preserve">      金融部门监管支出</t>
  </si>
  <si>
    <t xml:space="preserve">  其他资源勘探信息等支出(款)</t>
  </si>
  <si>
    <t xml:space="preserve">        金融部门其他监管支出</t>
  </si>
  <si>
    <t xml:space="preserve">    黄金事务</t>
  </si>
  <si>
    <t xml:space="preserve">      金融发展支出</t>
  </si>
  <si>
    <t xml:space="preserve">    建设项目贷款贴息</t>
  </si>
  <si>
    <t xml:space="preserve">        政策性银行亏损补贴1</t>
  </si>
  <si>
    <t xml:space="preserve">    技术改造支出</t>
  </si>
  <si>
    <t xml:space="preserve">        商业银行贷款贴息</t>
  </si>
  <si>
    <t xml:space="preserve">    中药材扶持资金支出</t>
  </si>
  <si>
    <t xml:space="preserve">        补充资本金</t>
  </si>
  <si>
    <t xml:space="preserve">    重点产业振兴和技术改造项目贷款贴息</t>
  </si>
  <si>
    <t xml:space="preserve">        风险基金补助</t>
  </si>
  <si>
    <t>商业服务业等支出</t>
  </si>
  <si>
    <t xml:space="preserve">        其他金融发展支出</t>
  </si>
  <si>
    <t xml:space="preserve">  商业流通事务</t>
  </si>
  <si>
    <t xml:space="preserve">      其他金融支出</t>
  </si>
  <si>
    <t xml:space="preserve">        其他金融支出</t>
  </si>
  <si>
    <t xml:space="preserve">      一般公共服务</t>
  </si>
  <si>
    <t xml:space="preserve">    食品流通安全补贴</t>
  </si>
  <si>
    <t xml:space="preserve">      教育</t>
  </si>
  <si>
    <t xml:space="preserve">    市场监测及信息管理</t>
  </si>
  <si>
    <t xml:space="preserve">      文化体育与传媒</t>
  </si>
  <si>
    <t xml:space="preserve">    民贸网点贷款贴息</t>
  </si>
  <si>
    <t xml:space="preserve">      医疗卫生</t>
  </si>
  <si>
    <t xml:space="preserve">    民贸民品贷款贴息</t>
  </si>
  <si>
    <t xml:space="preserve">      节能环保</t>
  </si>
  <si>
    <t xml:space="preserve">    其他商业流通事务支出</t>
  </si>
  <si>
    <t xml:space="preserve">      交通运输</t>
  </si>
  <si>
    <t xml:space="preserve">  旅游业管理与服务支出</t>
  </si>
  <si>
    <t xml:space="preserve">      住房保障</t>
  </si>
  <si>
    <t xml:space="preserve">      其他支出</t>
  </si>
  <si>
    <t>商业服务业等事务</t>
  </si>
  <si>
    <t xml:space="preserve">      国土资源事务</t>
  </si>
  <si>
    <t xml:space="preserve">    旅游宣传</t>
  </si>
  <si>
    <t xml:space="preserve">    旅游行业业务管理</t>
  </si>
  <si>
    <t xml:space="preserve">  涉外发展服务支出</t>
  </si>
  <si>
    <t xml:space="preserve">    其他旅游业管理与服务支出</t>
  </si>
  <si>
    <t xml:space="preserve">  其他商业服务业等事务支出</t>
  </si>
  <si>
    <t xml:space="preserve">        国土资源规划及管理</t>
  </si>
  <si>
    <t>金融监管等事务支出</t>
  </si>
  <si>
    <t xml:space="preserve">        土地资源调查</t>
  </si>
  <si>
    <t xml:space="preserve">  金融部门行政支出</t>
  </si>
  <si>
    <t xml:space="preserve">        土地资源利用与保护</t>
  </si>
  <si>
    <t xml:space="preserve">  金融部门监管支出</t>
  </si>
  <si>
    <t xml:space="preserve">        国土资源社会公益服务</t>
  </si>
  <si>
    <t xml:space="preserve">  金融发展支出</t>
  </si>
  <si>
    <t xml:space="preserve">    外商投资环境建设补助资金</t>
  </si>
  <si>
    <t xml:space="preserve">        国土资源行业业务管理</t>
  </si>
  <si>
    <t xml:space="preserve">  金融调控支出</t>
  </si>
  <si>
    <t xml:space="preserve">    其他涉外发展服务支出</t>
  </si>
  <si>
    <t xml:space="preserve">        国土资源调查</t>
  </si>
  <si>
    <t xml:space="preserve">  其他金融监管等事务支出</t>
  </si>
  <si>
    <t xml:space="preserve">  其他商业服务业等支出(款)</t>
  </si>
  <si>
    <t xml:space="preserve">        国土整治</t>
  </si>
  <si>
    <t>地震灾后恢复重建支出</t>
  </si>
  <si>
    <t xml:space="preserve">    服务业基础设施建设</t>
  </si>
  <si>
    <t xml:space="preserve">        地质灾害防治</t>
  </si>
  <si>
    <t xml:space="preserve">  倒塌毁损民房恢复重建</t>
  </si>
  <si>
    <t xml:space="preserve">    其他商业服务业等支出(项)</t>
  </si>
  <si>
    <t xml:space="preserve">        土地资源储备支出</t>
  </si>
  <si>
    <t xml:space="preserve">  基础设施恢复重建</t>
  </si>
  <si>
    <t>金融支出</t>
  </si>
  <si>
    <t xml:space="preserve">        地质及矿产资源调查</t>
  </si>
  <si>
    <t xml:space="preserve">  公益服务设施恢复重建</t>
  </si>
  <si>
    <t xml:space="preserve">        地质矿产资源利用与保护</t>
  </si>
  <si>
    <t xml:space="preserve">  农业林业恢复生产和重建</t>
  </si>
  <si>
    <t xml:space="preserve">        地质转产项目财政贴息</t>
  </si>
  <si>
    <t xml:space="preserve">  工商企业恢复生产和重建</t>
  </si>
  <si>
    <t xml:space="preserve">        国外风险勘查</t>
  </si>
  <si>
    <t xml:space="preserve">  党政机关恢复重建</t>
  </si>
  <si>
    <t xml:space="preserve">        地质勘查基金(周转金)支出</t>
  </si>
  <si>
    <t xml:space="preserve">  军队武警恢复重建支出</t>
  </si>
  <si>
    <t xml:space="preserve">    安全防卫</t>
  </si>
  <si>
    <t xml:space="preserve">  其他恢复重建支出</t>
  </si>
  <si>
    <t xml:space="preserve">        其他国土资源事务支出</t>
  </si>
  <si>
    <t>援助其他地区支出</t>
  </si>
  <si>
    <t xml:space="preserve">    金融部门其他行政支出</t>
  </si>
  <si>
    <t xml:space="preserve">      海洋管理事务</t>
  </si>
  <si>
    <t xml:space="preserve">  一般公共服务</t>
  </si>
  <si>
    <t xml:space="preserve">  教育</t>
  </si>
  <si>
    <t xml:space="preserve">    货币发行</t>
  </si>
  <si>
    <t xml:space="preserve">  文化体育与传媒</t>
  </si>
  <si>
    <t xml:space="preserve">    金融服务</t>
  </si>
  <si>
    <t xml:space="preserve">  医疗卫生</t>
  </si>
  <si>
    <t xml:space="preserve">    反假币</t>
  </si>
  <si>
    <t xml:space="preserve">        海域使用管理</t>
  </si>
  <si>
    <t xml:space="preserve">  节能环保</t>
  </si>
  <si>
    <t xml:space="preserve">    重点金融机构监管</t>
  </si>
  <si>
    <t xml:space="preserve">        海洋环境保护与监测</t>
  </si>
  <si>
    <t xml:space="preserve">    金融稽查与案件处理</t>
  </si>
  <si>
    <t xml:space="preserve">        海洋调查评价</t>
  </si>
  <si>
    <t xml:space="preserve">  交通运输</t>
  </si>
  <si>
    <t xml:space="preserve">    金融行业电子化建设</t>
  </si>
  <si>
    <t xml:space="preserve">        海洋权益维护</t>
  </si>
  <si>
    <t xml:space="preserve">  住房保障</t>
  </si>
  <si>
    <t xml:space="preserve">    从业人员资格考试</t>
  </si>
  <si>
    <t xml:space="preserve">        海洋执法监察</t>
  </si>
  <si>
    <t xml:space="preserve">  其他支出</t>
  </si>
  <si>
    <t xml:space="preserve">    反洗钱</t>
  </si>
  <si>
    <t xml:space="preserve">        海洋防灾减灾</t>
  </si>
  <si>
    <t xml:space="preserve">    金融部门其他监管支出</t>
  </si>
  <si>
    <t xml:space="preserve">        海洋卫星</t>
  </si>
  <si>
    <t xml:space="preserve">        极地考察</t>
  </si>
  <si>
    <t xml:space="preserve">    政策性银行亏损补贴</t>
  </si>
  <si>
    <t xml:space="preserve">        海洋矿产资源勘探研究</t>
  </si>
  <si>
    <t xml:space="preserve">    商业银行贷款贴息</t>
  </si>
  <si>
    <t xml:space="preserve">        海港航标维护</t>
  </si>
  <si>
    <t xml:space="preserve">    补充资本金</t>
  </si>
  <si>
    <t xml:space="preserve">        海水淡化</t>
  </si>
  <si>
    <t xml:space="preserve">    风险基金补助</t>
  </si>
  <si>
    <t xml:space="preserve">        海洋工程排污费支出</t>
  </si>
  <si>
    <t xml:space="preserve">    其他金融发展支出</t>
  </si>
  <si>
    <t xml:space="preserve">        无居民海岛使用金支出</t>
  </si>
  <si>
    <t xml:space="preserve">        海岛和海域保护</t>
  </si>
  <si>
    <t xml:space="preserve">    中央银行亏损补贴</t>
  </si>
  <si>
    <t xml:space="preserve">    其他金融调控支出</t>
  </si>
  <si>
    <t xml:space="preserve">        其他海洋管理事务支出</t>
  </si>
  <si>
    <t xml:space="preserve">  其他金融支出(款)</t>
  </si>
  <si>
    <t xml:space="preserve">      测绘事务</t>
  </si>
  <si>
    <t xml:space="preserve">    其他金融支出(项)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</si>
  <si>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</si>
  <si>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</si>
  <si>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</si>
  <si>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</si>
  <si>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</si>
  <si>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>国土海洋气象等支出</t>
  </si>
  <si>
    <t xml:space="preserve">  国土资源事务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</si>
  <si>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</si>
  <si>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</si>
  <si>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</si>
  <si>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</si>
  <si>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国土资源规划及管理</t>
  </si>
  <si>
    <t xml:space="preserve">        地震环境探察</t>
  </si>
  <si>
    <t xml:space="preserve">    土地资源调查</t>
  </si>
  <si>
    <t xml:space="preserve">        防震减灾信息管理</t>
  </si>
  <si>
    <t xml:space="preserve">    土地资源利用与保护</t>
  </si>
  <si>
    <t xml:space="preserve">        防震减灾基础管理</t>
  </si>
  <si>
    <t xml:space="preserve">    国土资源社会公益服务</t>
  </si>
  <si>
    <t xml:space="preserve">        地震事业机构</t>
  </si>
  <si>
    <t xml:space="preserve">    国土资源行业业务管理</t>
  </si>
  <si>
    <t xml:space="preserve">        其他地震事务支出</t>
  </si>
  <si>
    <t xml:space="preserve">    国土资源调查</t>
  </si>
  <si>
    <t xml:space="preserve">      气象事务</t>
  </si>
  <si>
    <t xml:space="preserve">    国土整治</t>
  </si>
  <si>
    <t xml:space="preserve">    地质灾害防治</t>
  </si>
  <si>
    <t xml:space="preserve">    土地资源储备支出</t>
  </si>
  <si>
    <t>国土资源气象等事务</t>
  </si>
  <si>
    <t xml:space="preserve">    地质及矿产资源调查</t>
  </si>
  <si>
    <t xml:space="preserve">        气象事业机构</t>
  </si>
  <si>
    <t xml:space="preserve">    地质矿产资源利用与保护</t>
  </si>
  <si>
    <t xml:space="preserve">        气象探测</t>
  </si>
  <si>
    <t xml:space="preserve">    其中:矿产资源专项收入安排的支出</t>
  </si>
  <si>
    <t xml:space="preserve">    地质转产项目财政贴息</t>
  </si>
  <si>
    <t xml:space="preserve">        气象信息传输及管理</t>
  </si>
  <si>
    <t xml:space="preserve">  海洋管理事务</t>
  </si>
  <si>
    <t xml:space="preserve">    国外风险勘查</t>
  </si>
  <si>
    <t xml:space="preserve">        气象预报预测</t>
  </si>
  <si>
    <t xml:space="preserve">    其中:海域使用金支出</t>
  </si>
  <si>
    <t xml:space="preserve">    地质勘查基金(周转金)支出</t>
  </si>
  <si>
    <t xml:space="preserve">        气象服务</t>
  </si>
  <si>
    <t xml:space="preserve">  测绘事务</t>
  </si>
  <si>
    <t xml:space="preserve">    矿产资源专项收入安排的支出</t>
  </si>
  <si>
    <t xml:space="preserve">        气象装备保障维护</t>
  </si>
  <si>
    <t xml:space="preserve">  地震事务</t>
  </si>
  <si>
    <t xml:space="preserve">        气象基础设施建设与维修</t>
  </si>
  <si>
    <t xml:space="preserve">  气象事务</t>
  </si>
  <si>
    <t xml:space="preserve">    其他国土资源事务支出</t>
  </si>
  <si>
    <t xml:space="preserve">        气象卫星</t>
  </si>
  <si>
    <t xml:space="preserve">  其他国土资源气象等事务支出</t>
  </si>
  <si>
    <t xml:space="preserve">        气象法规与标准</t>
  </si>
  <si>
    <t>住房保障支出</t>
  </si>
  <si>
    <t xml:space="preserve">        气象资金审计稽查</t>
  </si>
  <si>
    <t xml:space="preserve">  保障性安居工程支出</t>
  </si>
  <si>
    <t xml:space="preserve">        其他气象事务支出</t>
  </si>
  <si>
    <t xml:space="preserve">  住房改革支出</t>
  </si>
  <si>
    <t xml:space="preserve">      其他国土海洋气象等支出</t>
  </si>
  <si>
    <t xml:space="preserve">  城乡社区住宅</t>
  </si>
  <si>
    <t xml:space="preserve">    海域使用管理</t>
  </si>
  <si>
    <t>粮油物资储备事务</t>
  </si>
  <si>
    <t xml:space="preserve">    海洋环境保护与监测</t>
  </si>
  <si>
    <t xml:space="preserve">      保障性安居工程支出</t>
  </si>
  <si>
    <t xml:space="preserve">  粮油事务</t>
  </si>
  <si>
    <t xml:space="preserve">    海洋调查评价</t>
  </si>
  <si>
    <t xml:space="preserve">        廉租住房</t>
  </si>
  <si>
    <t xml:space="preserve">  物资事务</t>
  </si>
  <si>
    <t xml:space="preserve">    海洋权益维护</t>
  </si>
  <si>
    <t xml:space="preserve">        沉陷区治理</t>
  </si>
  <si>
    <t xml:space="preserve">  能源储备</t>
  </si>
  <si>
    <t xml:space="preserve">    海洋执法监察</t>
  </si>
  <si>
    <t xml:space="preserve">        棚户区改造</t>
  </si>
  <si>
    <t xml:space="preserve">  粮油储备</t>
  </si>
  <si>
    <t xml:space="preserve">    海洋防灾减灾</t>
  </si>
  <si>
    <t xml:space="preserve">        少数民族地区游牧民定居工程</t>
  </si>
  <si>
    <t xml:space="preserve">  重要商品储备</t>
  </si>
  <si>
    <t xml:space="preserve">    海洋卫星</t>
  </si>
  <si>
    <t xml:space="preserve">        农村危房改造</t>
  </si>
  <si>
    <t>预备费</t>
  </si>
  <si>
    <t xml:space="preserve">    极地考察</t>
  </si>
  <si>
    <t xml:space="preserve">        公共租赁住房</t>
  </si>
  <si>
    <t>国债还本付息支出</t>
  </si>
  <si>
    <t xml:space="preserve">    海洋矿产资源勘探研究</t>
  </si>
  <si>
    <t xml:space="preserve">        保障性住房租金补贴</t>
  </si>
  <si>
    <t xml:space="preserve">  国内债务付息</t>
  </si>
  <si>
    <t xml:space="preserve">    海港航标维护</t>
  </si>
  <si>
    <t xml:space="preserve">        其他保障性安居工程支出</t>
  </si>
  <si>
    <t xml:space="preserve">  国外债务付息</t>
  </si>
  <si>
    <t xml:space="preserve">    海域使用金支出</t>
  </si>
  <si>
    <t xml:space="preserve">      住房改革支出</t>
  </si>
  <si>
    <t xml:space="preserve">  国内外债务发行</t>
  </si>
  <si>
    <t xml:space="preserve">    海水淡化</t>
  </si>
  <si>
    <t xml:space="preserve">        住房公积金</t>
  </si>
  <si>
    <t xml:space="preserve">  补充还贷准备金</t>
  </si>
  <si>
    <t xml:space="preserve">    海洋工程排污费支出</t>
  </si>
  <si>
    <t xml:space="preserve">        提租补贴</t>
  </si>
  <si>
    <t xml:space="preserve">  地方政府债券付息</t>
  </si>
  <si>
    <t xml:space="preserve">    无居民海岛使用金支出</t>
  </si>
  <si>
    <t xml:space="preserve">        购房补贴</t>
  </si>
  <si>
    <t>其他支出(类)</t>
  </si>
  <si>
    <t xml:space="preserve">      城乡社区住宅</t>
  </si>
  <si>
    <t xml:space="preserve">  年初预留</t>
  </si>
  <si>
    <t xml:space="preserve">    其他海洋管理事务支出</t>
  </si>
  <si>
    <t xml:space="preserve">        公有住房建设和维修改造支出</t>
  </si>
  <si>
    <t xml:space="preserve">  汶川地震捐赠支出</t>
  </si>
  <si>
    <t xml:space="preserve">        住房公积金管理</t>
  </si>
  <si>
    <t xml:space="preserve">  其他支出(款)</t>
  </si>
  <si>
    <t xml:space="preserve">        其他城乡社区住宅支出</t>
  </si>
  <si>
    <t xml:space="preserve">      粮油事务</t>
  </si>
  <si>
    <t xml:space="preserve">    基础测绘</t>
  </si>
  <si>
    <t xml:space="preserve">    航空摄影</t>
  </si>
  <si>
    <t xml:space="preserve">    测绘工程建设</t>
  </si>
  <si>
    <t xml:space="preserve">        粮食财务与审计支出</t>
  </si>
  <si>
    <t xml:space="preserve">    其他测绘事务支出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</si>
  <si>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</si>
  <si>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</si>
  <si>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</si>
  <si>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</si>
  <si>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</si>
  <si>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地震监测</t>
  </si>
  <si>
    <t xml:space="preserve">        处理陈化粮补贴</t>
  </si>
  <si>
    <t xml:space="preserve">    地震预测预报</t>
  </si>
  <si>
    <t xml:space="preserve">        粮食风险基金</t>
  </si>
  <si>
    <t xml:space="preserve">    地震灾害预防</t>
  </si>
  <si>
    <t xml:space="preserve">        粮油市场调控专项资金</t>
  </si>
  <si>
    <t xml:space="preserve">    地震应急救援</t>
  </si>
  <si>
    <t xml:space="preserve">    地震环境探察</t>
  </si>
  <si>
    <t xml:space="preserve">        其他粮油事务支出</t>
  </si>
  <si>
    <t xml:space="preserve">    防震减灾信息管理</t>
  </si>
  <si>
    <t xml:space="preserve">      物资事务</t>
  </si>
  <si>
    <t xml:space="preserve">    防震减灾基础管理</t>
  </si>
  <si>
    <t xml:space="preserve">    地震事业机构</t>
  </si>
  <si>
    <t xml:space="preserve">    其他地震事务支出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</si>
  <si>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</si>
  <si>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</si>
  <si>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</si>
  <si>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</si>
  <si>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气象事业机构</t>
  </si>
  <si>
    <t xml:space="preserve">        物资转移</t>
  </si>
  <si>
    <t xml:space="preserve">    气象技术研究应用</t>
  </si>
  <si>
    <t xml:space="preserve">        物资轮换</t>
  </si>
  <si>
    <t xml:space="preserve">    气象探测</t>
  </si>
  <si>
    <t xml:space="preserve">        仓库建设</t>
  </si>
  <si>
    <t xml:space="preserve">    气象信息传输及管理</t>
  </si>
  <si>
    <t xml:space="preserve">        仓库安防</t>
  </si>
  <si>
    <t xml:space="preserve">    气象预报预测</t>
  </si>
  <si>
    <t xml:space="preserve">    气象服务</t>
  </si>
  <si>
    <t xml:space="preserve">        其他物资事务支出</t>
  </si>
  <si>
    <t xml:space="preserve">    气象装备保障维护</t>
  </si>
  <si>
    <t xml:space="preserve">      能源储备</t>
  </si>
  <si>
    <t xml:space="preserve">    气象基础设施建设与维修</t>
  </si>
  <si>
    <t xml:space="preserve">        石油储备支出</t>
  </si>
  <si>
    <t xml:space="preserve">    气象卫星</t>
  </si>
  <si>
    <t xml:space="preserve">        国家留成油串换石油储备支出</t>
  </si>
  <si>
    <t xml:space="preserve">    气象法规与标准</t>
  </si>
  <si>
    <t xml:space="preserve">        天然铀能源储备</t>
  </si>
  <si>
    <t xml:space="preserve">    气象资金审计稽查</t>
  </si>
  <si>
    <t xml:space="preserve">        煤炭储备</t>
  </si>
  <si>
    <t xml:space="preserve">    其他气象事务支出</t>
  </si>
  <si>
    <t xml:space="preserve">        其他能源储备</t>
  </si>
  <si>
    <t xml:space="preserve">  其他国土海洋气象等支出</t>
  </si>
  <si>
    <t xml:space="preserve">      粮油储备</t>
  </si>
  <si>
    <t xml:space="preserve">        储备粮油补贴支出</t>
  </si>
  <si>
    <t xml:space="preserve">        储备粮油差价补贴</t>
  </si>
  <si>
    <t xml:space="preserve">    廉租住房</t>
  </si>
  <si>
    <t xml:space="preserve">        储备粮(油)库建设</t>
  </si>
  <si>
    <t xml:space="preserve">    沉陷区治理</t>
  </si>
  <si>
    <t xml:space="preserve">        最低收购价政策支出</t>
  </si>
  <si>
    <t xml:space="preserve">    棚户区改造</t>
  </si>
  <si>
    <t xml:space="preserve">        其他粮油储备支出</t>
  </si>
  <si>
    <t xml:space="preserve">    少数民族地区游牧民定居工程</t>
  </si>
  <si>
    <t xml:space="preserve">        重要商品储备</t>
  </si>
  <si>
    <t xml:space="preserve">    农村危房改造</t>
  </si>
  <si>
    <t xml:space="preserve">        棉花储备</t>
  </si>
  <si>
    <t xml:space="preserve">    公共租赁住房</t>
  </si>
  <si>
    <t xml:space="preserve">        食糖储备</t>
  </si>
  <si>
    <t xml:space="preserve">    保障性住房租金补贴</t>
  </si>
  <si>
    <t xml:space="preserve">        肉类储备</t>
  </si>
  <si>
    <t xml:space="preserve">    其他保障性安居工程支出</t>
  </si>
  <si>
    <t xml:space="preserve">        化肥储备</t>
  </si>
  <si>
    <t xml:space="preserve">        农药储备</t>
  </si>
  <si>
    <t xml:space="preserve">    住房公积金</t>
  </si>
  <si>
    <t xml:space="preserve">        边销茶储备</t>
  </si>
  <si>
    <t xml:space="preserve">    提租补贴</t>
  </si>
  <si>
    <t xml:space="preserve">        羊毛储备</t>
  </si>
  <si>
    <t xml:space="preserve">    购房补贴</t>
  </si>
  <si>
    <t xml:space="preserve">        医药储备</t>
  </si>
  <si>
    <t xml:space="preserve">        食盐储备</t>
  </si>
  <si>
    <t xml:space="preserve">    公有住房建设和维修改造支出</t>
  </si>
  <si>
    <t xml:space="preserve">        战略物资储备</t>
  </si>
  <si>
    <t xml:space="preserve">    其他城乡社区住宅支出</t>
  </si>
  <si>
    <t xml:space="preserve">        其他重要商品储备支出</t>
  </si>
  <si>
    <t>粮油物资储备支出</t>
  </si>
  <si>
    <t>二十二、债务付息支出</t>
  </si>
  <si>
    <t xml:space="preserve">     地方政府一般债务付息支出</t>
  </si>
  <si>
    <t xml:space="preserve">        地方政府一般债券付息支出</t>
  </si>
  <si>
    <t xml:space="preserve">      地方政府向外国政府借款付息支出</t>
  </si>
  <si>
    <t xml:space="preserve">    粮食财务与审计支出</t>
  </si>
  <si>
    <t xml:space="preserve">      地方政府向国际组织借款付息支出</t>
  </si>
  <si>
    <t xml:space="preserve">    粮食信息统计</t>
  </si>
  <si>
    <t xml:space="preserve">      地方政府其他一般债务付息支出</t>
  </si>
  <si>
    <t xml:space="preserve">    粮食专项业务活动</t>
  </si>
  <si>
    <t>二十三、债务发行费用支出</t>
  </si>
  <si>
    <t xml:space="preserve">    国家粮油差价补贴</t>
  </si>
  <si>
    <t xml:space="preserve">      地方政府一般债务发行费用支出</t>
  </si>
  <si>
    <t xml:space="preserve">    粮食财务挂账利息补贴</t>
  </si>
  <si>
    <t>二十四、其他支出</t>
  </si>
  <si>
    <t xml:space="preserve">    粮食财务挂账消化款</t>
  </si>
  <si>
    <t xml:space="preserve">        年初预留</t>
  </si>
  <si>
    <t xml:space="preserve">    处理陈化粮补贴</t>
  </si>
  <si>
    <t xml:space="preserve">        其他支出</t>
  </si>
  <si>
    <t xml:space="preserve">    粮食风险基金</t>
  </si>
  <si>
    <t xml:space="preserve">  补助下级支出</t>
  </si>
  <si>
    <t xml:space="preserve">  下级上解收入</t>
  </si>
  <si>
    <t xml:space="preserve">  债券转贷支出</t>
  </si>
  <si>
    <t>2018年度光明区一般公共预算支出经济分类决算表</t>
  </si>
  <si>
    <t>科目名称</t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</si>
  <si>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年决算数</t>
    </r>
  </si>
  <si>
    <t>2017年决算数</t>
  </si>
  <si>
    <r>
      <t>较201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年决算数增长</t>
    </r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</si>
  <si>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</si>
  <si>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</si>
  <si>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</si>
  <si>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</si>
  <si>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</si>
  <si>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</si>
  <si>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</si>
  <si>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</si>
  <si>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</si>
  <si>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</si>
  <si>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</si>
  <si>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</si>
  <si>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</si>
  <si>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</si>
  <si>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</si>
  <si>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</si>
  <si>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</si>
  <si>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</si>
  <si>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</si>
  <si>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</si>
  <si>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</si>
  <si>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</si>
  <si>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</si>
  <si>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</si>
  <si>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</si>
  <si>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</si>
  <si>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</si>
  <si>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</si>
  <si>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</si>
  <si>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</si>
  <si>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</si>
  <si>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</si>
  <si>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</si>
  <si>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</si>
  <si>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</si>
  <si>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</si>
  <si>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</si>
  <si>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</si>
  <si>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</si>
  <si>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</si>
  <si>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</si>
  <si>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</si>
  <si>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</si>
  <si>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</si>
  <si>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</si>
  <si>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</si>
  <si>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</si>
  <si>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</si>
  <si>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</si>
  <si>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</si>
  <si>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</si>
  <si>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</si>
  <si>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</si>
  <si>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</si>
  <si>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</si>
  <si>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</si>
  <si>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</si>
  <si>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</si>
  <si>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</si>
  <si>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</si>
  <si>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</si>
  <si>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</si>
  <si>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</si>
  <si>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</si>
  <si>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</si>
  <si>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</si>
  <si>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不同级政府间转移性支出</t>
  </si>
  <si>
    <t xml:space="preserve">  同级政府间转移性支出</t>
  </si>
  <si>
    <t>债务利息支出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</si>
  <si>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</si>
  <si>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</si>
  <si>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</si>
  <si>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</si>
  <si>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</si>
  <si>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</si>
  <si>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</si>
  <si>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</si>
  <si>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</si>
  <si>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</si>
  <si>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</si>
  <si>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</si>
  <si>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</si>
  <si>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</si>
  <si>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</si>
  <si>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</si>
  <si>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</si>
  <si>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>文物和陈列品购置</t>
  </si>
  <si>
    <t>无形资产购置</t>
  </si>
  <si>
    <t xml:space="preserve">  其他资本性支出</t>
  </si>
  <si>
    <t>对企业补助（基本建设）</t>
  </si>
  <si>
    <t>其他对企业补助</t>
  </si>
  <si>
    <t>对企业补助</t>
  </si>
  <si>
    <t>其他支出</t>
  </si>
  <si>
    <t xml:space="preserve">  预备费</t>
  </si>
  <si>
    <t xml:space="preserve">  预留</t>
  </si>
  <si>
    <t xml:space="preserve">  赠与</t>
  </si>
  <si>
    <t xml:space="preserve">  贷款转贷</t>
  </si>
  <si>
    <t>对民间非营利组织和群众性自治组织补贴</t>
  </si>
  <si>
    <t>光明区2018年一般公共预算税收返还和转移支付预算表</t>
  </si>
  <si>
    <t>序号</t>
  </si>
  <si>
    <t>项目</t>
  </si>
  <si>
    <t>地区</t>
  </si>
  <si>
    <t>2018年预算</t>
  </si>
  <si>
    <t>2018年决算</t>
  </si>
  <si>
    <t>预算数为决算数的%</t>
  </si>
  <si>
    <t>无</t>
  </si>
  <si>
    <t>合计</t>
  </si>
  <si>
    <t>备注：我区为区级财政，无下级财政，故本表数据为0。</t>
  </si>
  <si>
    <t>光明区2018年政府债务余额情况表</t>
  </si>
  <si>
    <t>单位：亿元</t>
  </si>
  <si>
    <t>政府债务</t>
  </si>
  <si>
    <t>全市合计</t>
  </si>
  <si>
    <t>市本级</t>
  </si>
  <si>
    <t>区级合计</t>
  </si>
  <si>
    <t>一</t>
  </si>
  <si>
    <t>全区合计</t>
  </si>
  <si>
    <t>罗湖区</t>
  </si>
  <si>
    <t>福田区</t>
  </si>
  <si>
    <t>南山区</t>
  </si>
  <si>
    <t>宝安区</t>
  </si>
  <si>
    <t>龙岗区</t>
  </si>
  <si>
    <t>盐田区</t>
  </si>
  <si>
    <t>光明新区</t>
  </si>
  <si>
    <t>坪山区</t>
  </si>
  <si>
    <t>龙华区</t>
  </si>
  <si>
    <t>大鹏新区</t>
  </si>
  <si>
    <r>
      <t>光明区2</t>
    </r>
    <r>
      <rPr>
        <b/>
        <sz val="17"/>
        <color indexed="8"/>
        <rFont val="宋体"/>
        <family val="0"/>
      </rPr>
      <t>018</t>
    </r>
    <r>
      <rPr>
        <b/>
        <sz val="17"/>
        <color indexed="8"/>
        <rFont val="宋体"/>
        <family val="0"/>
      </rPr>
      <t>年政府债务余额情况表（分项目情况）</t>
    </r>
  </si>
  <si>
    <t>项 目</t>
  </si>
  <si>
    <t>2018年初政府债务余额</t>
  </si>
  <si>
    <t>2018年12月底政府债务余额</t>
  </si>
  <si>
    <t>小  计</t>
  </si>
  <si>
    <t>一般债务</t>
  </si>
  <si>
    <t>专项债务</t>
  </si>
  <si>
    <t xml:space="preserve">     合计</t>
  </si>
  <si>
    <t>01.铁路(不含城市轨道交通)</t>
  </si>
  <si>
    <t>02.公路</t>
  </si>
  <si>
    <t xml:space="preserve">  其中：高速公路</t>
  </si>
  <si>
    <t>03.机场</t>
  </si>
  <si>
    <t>04.市政建设</t>
  </si>
  <si>
    <t>05.土地储备</t>
  </si>
  <si>
    <t>06.保障性住房</t>
  </si>
  <si>
    <t xml:space="preserve">  其中：棚户区改造</t>
  </si>
  <si>
    <t>07.生态建设和环境保护</t>
  </si>
  <si>
    <t>08.政权建设</t>
  </si>
  <si>
    <t>09.教育</t>
  </si>
  <si>
    <t>10.科学</t>
  </si>
  <si>
    <t>11.文化</t>
  </si>
  <si>
    <t>12.医疗卫生</t>
  </si>
  <si>
    <t>13.社会保障</t>
  </si>
  <si>
    <t>14.粮油物资储备</t>
  </si>
  <si>
    <t>15.农林水利建设</t>
  </si>
  <si>
    <t>16.其他</t>
  </si>
  <si>
    <t>17.非资本性支出</t>
  </si>
  <si>
    <t>18.未支出</t>
  </si>
  <si>
    <t xml:space="preserve"> 政府债务余额到期情况表</t>
  </si>
  <si>
    <t>2018年12月底逾期政府债务</t>
  </si>
  <si>
    <t>2019年到期政府债务</t>
  </si>
  <si>
    <t>2020年到期政府债务</t>
  </si>
  <si>
    <t>2021年到期政府债务</t>
  </si>
  <si>
    <t>2022年到期政府债务</t>
  </si>
  <si>
    <t>2023年及以后年度到期政府债务</t>
  </si>
  <si>
    <t>第二部分：政府性基金决算表</t>
  </si>
  <si>
    <t>2018年光明区政府性基金收支决算</t>
  </si>
  <si>
    <t>科目</t>
  </si>
  <si>
    <r>
      <t>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
决算数</t>
    </r>
  </si>
  <si>
    <t>一、港口建设费收入</t>
  </si>
  <si>
    <t>一、文化体育与传媒支出</t>
  </si>
  <si>
    <t>二、新型墙体材料专项基金收入</t>
  </si>
  <si>
    <t xml:space="preserve">  国家电影事业发展专项资金及对应专项债务收入安排的支出</t>
  </si>
  <si>
    <t>三、城市公用事业附加收入</t>
  </si>
  <si>
    <t>二、城乡社区支出</t>
  </si>
  <si>
    <t>四、国有土地收益基金收入</t>
  </si>
  <si>
    <t xml:space="preserve">  国有土地使用权出让收入及对应专项债务收入安排的支出</t>
  </si>
  <si>
    <t>五、农业土地开发资金收入</t>
  </si>
  <si>
    <t xml:space="preserve">  城市公用事业附加及对应专项债务收入安排的支出</t>
  </si>
  <si>
    <t>六、国有土地使用权出让收入</t>
  </si>
  <si>
    <t xml:space="preserve">  国有土地收益基金及对应专项债务收入安排的支出</t>
  </si>
  <si>
    <t xml:space="preserve">      土地出让价款收入</t>
  </si>
  <si>
    <t xml:space="preserve">  农业土地开发资金及对应专项债务收入安排的支出</t>
  </si>
  <si>
    <t xml:space="preserve">      补缴的土地价款</t>
  </si>
  <si>
    <t xml:space="preserve">  新增建设用地土地有偿使用费安排的支出</t>
  </si>
  <si>
    <t xml:space="preserve">      缴纳新增建设用地土地有偿使用费</t>
  </si>
  <si>
    <t xml:space="preserve">  城市基础设施配套费及对应专项债务收入安排的支出</t>
  </si>
  <si>
    <t xml:space="preserve">      其他土地出让收入</t>
  </si>
  <si>
    <t xml:space="preserve">  污水处理费及对应专项债务收入安排的支出</t>
  </si>
  <si>
    <t>七、彩票公益金收入</t>
  </si>
  <si>
    <t>三、交通运输支出</t>
  </si>
  <si>
    <t xml:space="preserve">       福利彩票公益金收入</t>
  </si>
  <si>
    <t xml:space="preserve">  港口建设费及对应专项债务收入安排的支出</t>
  </si>
  <si>
    <t xml:space="preserve">       体育彩票公益金收入</t>
  </si>
  <si>
    <t xml:space="preserve">  民航发展基金支出</t>
  </si>
  <si>
    <t>八、污水处理费收入</t>
  </si>
  <si>
    <t>四、其他支出</t>
  </si>
  <si>
    <t>九、彩票发行机构和彩票销售机构的业务费用</t>
  </si>
  <si>
    <t xml:space="preserve">  彩票发行销售机构业务费安排的支出</t>
  </si>
  <si>
    <t xml:space="preserve">  　　　福利彩票销售机构的业务费用</t>
  </si>
  <si>
    <t xml:space="preserve">  彩票公益金及对应专项债务收入安排的支出</t>
  </si>
  <si>
    <t>十、其他政府性基金收入</t>
  </si>
  <si>
    <t xml:space="preserve">  其他政府性基金及对应专项债务收入安排的支出</t>
  </si>
  <si>
    <t>五、债务发行费支出</t>
  </si>
  <si>
    <t>本年基金收入小计</t>
  </si>
  <si>
    <t>本年基金支出小计</t>
  </si>
  <si>
    <t>上级补助收入</t>
  </si>
  <si>
    <t>补助下级支出</t>
  </si>
  <si>
    <t>下级上解收入</t>
  </si>
  <si>
    <t>上解上级支出</t>
  </si>
  <si>
    <t>上年结余</t>
  </si>
  <si>
    <t>调出资金</t>
  </si>
  <si>
    <t>债务收入</t>
  </si>
  <si>
    <t>基金滚存结余</t>
  </si>
  <si>
    <t>省补助计划单列市收入</t>
  </si>
  <si>
    <t>调入资金</t>
  </si>
  <si>
    <t>基金收入总计</t>
  </si>
  <si>
    <t>基金支出总计</t>
  </si>
  <si>
    <t>光明区2018年政府性基金预算转移支付预算表</t>
  </si>
  <si>
    <t>光明区2018年专项债务情况表</t>
  </si>
  <si>
    <t>单位:亿元</t>
  </si>
  <si>
    <t>债务限额</t>
  </si>
  <si>
    <t>债务余额</t>
  </si>
  <si>
    <t>（一）</t>
  </si>
  <si>
    <t>第三部分：国有资本经营决算表</t>
  </si>
  <si>
    <t>2018年度光明区国有资本经营收支决算总表</t>
  </si>
  <si>
    <t>单位:万元</t>
  </si>
  <si>
    <t>预算科目</t>
  </si>
  <si>
    <t>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</si>
  <si>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</si>
  <si>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</si>
  <si>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</si>
  <si>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</si>
  <si>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</si>
  <si>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</si>
  <si>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</si>
  <si>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</si>
  <si>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</si>
  <si>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</si>
  <si>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 年 收 入 合 计</t>
  </si>
  <si>
    <t>本 年 支 出 合 计</t>
  </si>
  <si>
    <t>年终结余</t>
  </si>
  <si>
    <t>收  入  总  计</t>
  </si>
  <si>
    <t>支  出  总  计</t>
  </si>
  <si>
    <t>2018年度光明区国有资本经营收支决算明细表</t>
  </si>
  <si>
    <r>
      <t>201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年决算数</t>
    </r>
  </si>
  <si>
    <r>
      <t>201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年决算数</t>
    </r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</si>
  <si>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</si>
  <si>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</si>
  <si>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</si>
  <si>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</si>
  <si>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</si>
  <si>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</si>
  <si>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</si>
  <si>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</si>
  <si>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</si>
  <si>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</si>
  <si>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</si>
  <si>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</si>
  <si>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</si>
  <si>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</si>
  <si>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</si>
  <si>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</si>
  <si>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</si>
  <si>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</si>
  <si>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</si>
  <si>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</si>
  <si>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</si>
  <si>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</si>
  <si>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</si>
  <si>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</si>
  <si>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</si>
  <si>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</si>
  <si>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</si>
  <si>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</si>
  <si>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</si>
  <si>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</si>
  <si>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</si>
  <si>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</si>
  <si>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</si>
  <si>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</si>
  <si>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</si>
  <si>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</si>
  <si>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</si>
  <si>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</si>
  <si>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</si>
  <si>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</si>
  <si>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</si>
  <si>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</si>
  <si>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</si>
  <si>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</si>
  <si>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</si>
  <si>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</si>
  <si>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</si>
  <si>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</si>
  <si>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</si>
  <si>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</si>
  <si>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</si>
  <si>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</si>
  <si>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</si>
  <si>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</si>
  <si>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</si>
  <si>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</si>
  <si>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</si>
  <si>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</si>
  <si>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</si>
  <si>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</si>
  <si>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</si>
  <si>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</si>
  <si>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</si>
  <si>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</si>
  <si>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</si>
  <si>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第四部分：社会保险基金决算表</t>
  </si>
  <si>
    <t>光明区2018年社会保险基金收入决算表</t>
  </si>
  <si>
    <t>企业职工基本</t>
  </si>
  <si>
    <t>养老保险基金</t>
  </si>
  <si>
    <t>机关事业单位基</t>
  </si>
  <si>
    <t>本养老保险基金</t>
  </si>
  <si>
    <t>城乡居民基本</t>
  </si>
  <si>
    <t>城镇职工基本</t>
  </si>
  <si>
    <t>医疗保险基金</t>
  </si>
  <si>
    <t>居民基本医</t>
  </si>
  <si>
    <t>疗保险基金</t>
  </si>
  <si>
    <t>工伤保险基金失业保险基金生育保险基金</t>
  </si>
  <si>
    <t>一、收入</t>
  </si>
  <si>
    <t>其中:1.保险费收入</t>
  </si>
  <si>
    <t xml:space="preserve">        2.利息收入</t>
  </si>
  <si>
    <t xml:space="preserve">        3.财政补贴收入</t>
  </si>
  <si>
    <t xml:space="preserve">        4.其他收入</t>
  </si>
  <si>
    <t xml:space="preserve">        5 转移收入</t>
  </si>
  <si>
    <t>二、本年收入结余</t>
  </si>
  <si>
    <t>三、年末滚存结余</t>
  </si>
  <si>
    <t>说明：本表由市级填报。</t>
  </si>
  <si>
    <t>光明区2018年社会保险基金支出决算表</t>
  </si>
  <si>
    <t>一、支出</t>
  </si>
  <si>
    <t>其中:1.社会保险待遇支出</t>
  </si>
  <si>
    <t xml:space="preserve">        2.其他支出</t>
  </si>
  <si>
    <t xml:space="preserve">        3.转移支出</t>
  </si>
  <si>
    <t>二、本年支出结余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</si>
</sst>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_ * #,##0_ ;_ * \-#,##0_ ;_ * &quot;-&quot;??_ ;_ @_ "/>
    <numFmt numFmtId="179" formatCode="#,##0_ "/>
    <numFmt numFmtId="180" formatCode="#,##0.00_ ;\-#,##0.00;;"/>
    <numFmt numFmtId="181" formatCode="#0.00"/>
    <numFmt numFmtId="182" formatCode="0.00_ "/>
    <numFmt numFmtId="183" formatCode="0_ "/>
    <numFmt numFmtId="184" formatCode="0.0_ "/>
    <numFmt numFmtId="185" formatCode="#,##0.00_ "/>
  </numFmts>
  <fonts count="60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华文仿宋"/>
      <family val="3"/>
    </font>
    <font>
      <sz val="2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b/>
      <sz val="17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SimSun"/>
      <family val="0"/>
    </font>
    <font>
      <sz val="11"/>
      <name val="SimSun"/>
      <family val="0"/>
    </font>
    <font>
      <b/>
      <sz val="11"/>
      <name val="SimSun"/>
      <family val="0"/>
    </font>
    <font>
      <sz val="10"/>
      <color indexed="9"/>
      <name val="宋体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华文仿宋"/>
      <family val="3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1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35" fillId="6" borderId="1" applyNumberFormat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0" fillId="8" borderId="2" applyNumberFormat="0" applyFont="0" applyAlignment="0" applyProtection="0"/>
    <xf numFmtId="0" fontId="3" fillId="0" borderId="0">
      <alignment vertical="center"/>
      <protection/>
    </xf>
    <xf numFmtId="0" fontId="31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0">
      <alignment vertical="center"/>
      <protection/>
    </xf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1" fillId="10" borderId="0" applyNumberFormat="0" applyBorder="0" applyAlignment="0" applyProtection="0"/>
    <xf numFmtId="0" fontId="38" fillId="0" borderId="5" applyNumberFormat="0" applyFill="0" applyAlignment="0" applyProtection="0"/>
    <xf numFmtId="0" fontId="31" fillId="11" borderId="0" applyNumberFormat="0" applyBorder="0" applyAlignment="0" applyProtection="0"/>
    <xf numFmtId="0" fontId="46" fillId="6" borderId="6" applyNumberFormat="0" applyAlignment="0" applyProtection="0"/>
    <xf numFmtId="0" fontId="35" fillId="6" borderId="1" applyNumberFormat="0" applyAlignment="0" applyProtection="0"/>
    <xf numFmtId="0" fontId="33" fillId="12" borderId="7" applyNumberFormat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1" fillId="14" borderId="0" applyNumberFormat="0" applyBorder="0" applyAlignment="0" applyProtection="0"/>
    <xf numFmtId="0" fontId="40" fillId="0" borderId="8" applyNumberFormat="0" applyFill="0" applyAlignment="0" applyProtection="0"/>
    <xf numFmtId="0" fontId="18" fillId="0" borderId="9" applyNumberFormat="0" applyFill="0" applyAlignment="0" applyProtection="0"/>
    <xf numFmtId="0" fontId="30" fillId="7" borderId="0" applyNumberFormat="0" applyBorder="0" applyAlignment="0" applyProtection="0"/>
    <xf numFmtId="0" fontId="3" fillId="15" borderId="0" applyNumberFormat="0" applyBorder="0" applyAlignment="0" applyProtection="0"/>
    <xf numFmtId="0" fontId="29" fillId="3" borderId="0" applyNumberFormat="0" applyBorder="0" applyAlignment="0" applyProtection="0"/>
    <xf numFmtId="0" fontId="3" fillId="9" borderId="0" applyNumberFormat="0" applyBorder="0" applyAlignment="0" applyProtection="0"/>
    <xf numFmtId="0" fontId="36" fillId="16" borderId="0" applyNumberFormat="0" applyBorder="0" applyAlignment="0" applyProtection="0"/>
    <xf numFmtId="0" fontId="3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46" fillId="6" borderId="6" applyNumberFormat="0" applyAlignment="0" applyProtection="0"/>
    <xf numFmtId="0" fontId="3" fillId="9" borderId="0" applyNumberFormat="0" applyBorder="0" applyAlignment="0" applyProtection="0"/>
    <xf numFmtId="0" fontId="31" fillId="19" borderId="0" applyNumberFormat="0" applyBorder="0" applyAlignment="0" applyProtection="0"/>
    <xf numFmtId="0" fontId="31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1" fillId="20" borderId="0" applyNumberFormat="0" applyBorder="0" applyAlignment="0" applyProtection="0"/>
    <xf numFmtId="0" fontId="3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" fillId="22" borderId="0" applyNumberFormat="0" applyBorder="0" applyAlignment="0" applyProtection="0"/>
    <xf numFmtId="0" fontId="36" fillId="16" borderId="0" applyNumberFormat="0" applyBorder="0" applyAlignment="0" applyProtection="0"/>
    <xf numFmtId="0" fontId="3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7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0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43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8" fillId="0" borderId="9" applyNumberFormat="0" applyFill="0" applyAlignment="0" applyProtection="0"/>
    <xf numFmtId="0" fontId="33" fillId="12" borderId="7" applyNumberFormat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1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4" borderId="1" applyNumberFormat="0" applyAlignment="0" applyProtection="0"/>
    <xf numFmtId="0" fontId="37" fillId="0" borderId="0">
      <alignment vertical="center"/>
      <protection/>
    </xf>
    <xf numFmtId="0" fontId="0" fillId="8" borderId="2" applyNumberFormat="0" applyFont="0" applyAlignment="0" applyProtection="0"/>
  </cellStyleXfs>
  <cellXfs count="336">
    <xf numFmtId="0" fontId="0" fillId="0" borderId="0" xfId="0" applyAlignment="1">
      <alignment vertical="center"/>
    </xf>
    <xf numFmtId="0" fontId="51" fillId="0" borderId="0" xfId="31" applyFont="1" applyFill="1" applyBorder="1" applyAlignment="1">
      <alignment vertical="center"/>
      <protection/>
    </xf>
    <xf numFmtId="0" fontId="52" fillId="0" borderId="0" xfId="31" applyFont="1" applyFill="1" applyBorder="1" applyAlignment="1">
      <alignment vertical="center"/>
      <protection/>
    </xf>
    <xf numFmtId="0" fontId="53" fillId="0" borderId="0" xfId="31" applyFont="1" applyFill="1" applyBorder="1" applyAlignment="1">
      <alignment horizontal="center" vertical="center"/>
      <protection/>
    </xf>
    <xf numFmtId="0" fontId="54" fillId="0" borderId="10" xfId="31" applyFont="1" applyFill="1" applyBorder="1" applyAlignment="1">
      <alignment horizontal="center" vertical="center"/>
      <protection/>
    </xf>
    <xf numFmtId="0" fontId="54" fillId="0" borderId="10" xfId="31" applyFont="1" applyFill="1" applyBorder="1" applyAlignment="1">
      <alignment horizontal="center" vertical="center" wrapText="1"/>
      <protection/>
    </xf>
    <xf numFmtId="0" fontId="54" fillId="0" borderId="10" xfId="31" applyFont="1" applyFill="1" applyBorder="1" applyAlignment="1">
      <alignment vertical="center"/>
      <protection/>
    </xf>
    <xf numFmtId="176" fontId="54" fillId="0" borderId="10" xfId="31" applyNumberFormat="1" applyFont="1" applyFill="1" applyBorder="1" applyAlignment="1">
      <alignment horizontal="right" vertical="center"/>
      <protection/>
    </xf>
    <xf numFmtId="0" fontId="55" fillId="0" borderId="10" xfId="31" applyFont="1" applyFill="1" applyBorder="1" applyAlignment="1">
      <alignment vertical="center"/>
      <protection/>
    </xf>
    <xf numFmtId="176" fontId="55" fillId="0" borderId="10" xfId="31" applyNumberFormat="1" applyFont="1" applyFill="1" applyBorder="1" applyAlignment="1">
      <alignment horizontal="right" vertical="center"/>
      <protection/>
    </xf>
    <xf numFmtId="0" fontId="55" fillId="0" borderId="0" xfId="31" applyFont="1" applyFill="1" applyBorder="1" applyAlignment="1">
      <alignment vertical="center"/>
      <protection/>
    </xf>
    <xf numFmtId="0" fontId="56" fillId="0" borderId="0" xfId="31" applyFont="1" applyFill="1" applyBorder="1" applyAlignment="1">
      <alignment horizontal="right" vertical="center"/>
      <protection/>
    </xf>
    <xf numFmtId="176" fontId="5" fillId="0" borderId="10" xfId="80" applyNumberFormat="1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9" fillId="0" borderId="0" xfId="124" applyFont="1" applyFill="1" applyAlignment="1">
      <alignment/>
      <protection/>
    </xf>
    <xf numFmtId="0" fontId="10" fillId="0" borderId="0" xfId="124" applyFont="1" applyFill="1" applyAlignment="1">
      <alignment/>
      <protection/>
    </xf>
    <xf numFmtId="3" fontId="0" fillId="0" borderId="0" xfId="124" applyNumberFormat="1" applyFont="1" applyFill="1" applyAlignment="1" applyProtection="1">
      <alignment/>
      <protection/>
    </xf>
    <xf numFmtId="177" fontId="0" fillId="0" borderId="0" xfId="124" applyNumberFormat="1" applyFont="1" applyFill="1" applyAlignment="1" applyProtection="1">
      <alignment/>
      <protection/>
    </xf>
    <xf numFmtId="0" fontId="0" fillId="0" borderId="0" xfId="124" applyFont="1" applyFill="1" applyAlignment="1">
      <alignment/>
      <protection/>
    </xf>
    <xf numFmtId="3" fontId="11" fillId="0" borderId="0" xfId="124" applyNumberFormat="1" applyFont="1" applyFill="1" applyAlignment="1" applyProtection="1">
      <alignment horizontal="center" vertical="center"/>
      <protection/>
    </xf>
    <xf numFmtId="3" fontId="12" fillId="0" borderId="0" xfId="124" applyNumberFormat="1" applyFont="1" applyFill="1" applyAlignment="1" applyProtection="1">
      <alignment horizontal="right" vertical="center"/>
      <protection/>
    </xf>
    <xf numFmtId="3" fontId="10" fillId="0" borderId="11" xfId="124" applyNumberFormat="1" applyFont="1" applyFill="1" applyBorder="1" applyAlignment="1" applyProtection="1">
      <alignment horizontal="center" vertical="center"/>
      <protection/>
    </xf>
    <xf numFmtId="177" fontId="13" fillId="0" borderId="10" xfId="162" applyNumberFormat="1" applyFont="1" applyFill="1" applyBorder="1" applyAlignment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177" fontId="12" fillId="0" borderId="10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3" fontId="12" fillId="0" borderId="11" xfId="124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124" applyNumberFormat="1" applyFont="1" applyFill="1" applyBorder="1" applyAlignment="1" applyProtection="1">
      <alignment horizontal="center" vertical="center"/>
      <protection/>
    </xf>
    <xf numFmtId="3" fontId="0" fillId="0" borderId="0" xfId="124" applyNumberFormat="1" applyFont="1" applyFill="1" applyAlignment="1" applyProtection="1">
      <alignment horizontal="right" vertical="center"/>
      <protection/>
    </xf>
    <xf numFmtId="3" fontId="9" fillId="0" borderId="0" xfId="124" applyNumberFormat="1" applyFont="1" applyFill="1" applyAlignment="1" applyProtection="1">
      <alignment horizontal="right" vertical="center"/>
      <protection/>
    </xf>
    <xf numFmtId="3" fontId="11" fillId="0" borderId="0" xfId="124" applyNumberFormat="1" applyFont="1" applyFill="1" applyBorder="1" applyAlignment="1" applyProtection="1">
      <alignment horizontal="center" vertical="center"/>
      <protection/>
    </xf>
    <xf numFmtId="3" fontId="12" fillId="0" borderId="0" xfId="124" applyNumberFormat="1" applyFont="1" applyFill="1" applyBorder="1" applyAlignment="1" applyProtection="1">
      <alignment horizontal="right" vertical="center"/>
      <protection/>
    </xf>
    <xf numFmtId="3" fontId="1" fillId="0" borderId="10" xfId="124" applyNumberFormat="1" applyFont="1" applyFill="1" applyBorder="1" applyAlignment="1" applyProtection="1">
      <alignment horizontal="center" vertical="center"/>
      <protection/>
    </xf>
    <xf numFmtId="3" fontId="1" fillId="0" borderId="10" xfId="124" applyNumberFormat="1" applyFont="1" applyFill="1" applyBorder="1" applyAlignment="1" applyProtection="1">
      <alignment horizontal="left" vertical="center"/>
      <protection/>
    </xf>
    <xf numFmtId="3" fontId="1" fillId="0" borderId="10" xfId="124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124" applyNumberFormat="1" applyFont="1" applyFill="1" applyBorder="1" applyAlignment="1" applyProtection="1">
      <alignment horizontal="right" vertical="center"/>
      <protection/>
    </xf>
    <xf numFmtId="3" fontId="10" fillId="0" borderId="10" xfId="124" applyNumberFormat="1" applyFont="1" applyFill="1" applyBorder="1" applyAlignment="1" applyProtection="1">
      <alignment horizontal="center" vertical="center"/>
      <protection/>
    </xf>
    <xf numFmtId="3" fontId="10" fillId="0" borderId="10" xfId="124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77" fontId="9" fillId="0" borderId="0" xfId="27" applyNumberFormat="1" applyFont="1" applyFill="1" applyAlignment="1" applyProtection="1">
      <alignment horizontal="right" vertical="center"/>
      <protection/>
    </xf>
    <xf numFmtId="178" fontId="1" fillId="0" borderId="10" xfId="153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178" fontId="1" fillId="0" borderId="10" xfId="153" applyNumberFormat="1" applyFont="1" applyBorder="1" applyAlignment="1">
      <alignment vertical="center"/>
    </xf>
    <xf numFmtId="0" fontId="52" fillId="0" borderId="0" xfId="112" applyFont="1" applyFill="1" applyAlignment="1">
      <alignment vertical="center"/>
      <protection/>
    </xf>
    <xf numFmtId="0" fontId="52" fillId="0" borderId="0" xfId="112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3" fillId="0" borderId="0" xfId="112" applyFont="1" applyFill="1" applyAlignment="1">
      <alignment horizontal="center" vertical="center"/>
      <protection/>
    </xf>
    <xf numFmtId="0" fontId="57" fillId="0" borderId="0" xfId="112" applyFont="1" applyFill="1" applyAlignment="1">
      <alignment vertical="center"/>
      <protection/>
    </xf>
    <xf numFmtId="0" fontId="57" fillId="0" borderId="0" xfId="112" applyFont="1" applyFill="1" applyAlignment="1">
      <alignment horizontal="center" vertical="center"/>
      <protection/>
    </xf>
    <xf numFmtId="0" fontId="58" fillId="0" borderId="10" xfId="112" applyFont="1" applyFill="1" applyBorder="1" applyAlignment="1">
      <alignment horizontal="center" vertical="center"/>
      <protection/>
    </xf>
    <xf numFmtId="0" fontId="58" fillId="0" borderId="10" xfId="112" applyFont="1" applyFill="1" applyBorder="1" applyAlignment="1">
      <alignment horizontal="center" vertical="center" wrapText="1"/>
      <protection/>
    </xf>
    <xf numFmtId="0" fontId="59" fillId="0" borderId="10" xfId="112" applyFont="1" applyFill="1" applyBorder="1" applyAlignment="1">
      <alignment horizontal="center" vertical="center"/>
      <protection/>
    </xf>
    <xf numFmtId="0" fontId="52" fillId="0" borderId="12" xfId="112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9" fillId="0" borderId="0" xfId="120" applyFont="1" applyFill="1" applyAlignment="1">
      <alignment vertical="center"/>
      <protection/>
    </xf>
    <xf numFmtId="0" fontId="1" fillId="0" borderId="0" xfId="120" applyFont="1" applyFill="1" applyAlignment="1">
      <alignment vertical="center"/>
      <protection/>
    </xf>
    <xf numFmtId="0" fontId="0" fillId="0" borderId="0" xfId="120" applyFont="1" applyFill="1" applyAlignment="1">
      <alignment vertical="center"/>
      <protection/>
    </xf>
    <xf numFmtId="0" fontId="11" fillId="0" borderId="0" xfId="120" applyFont="1" applyFill="1" applyBorder="1" applyAlignment="1">
      <alignment horizontal="center" vertical="center"/>
      <protection/>
    </xf>
    <xf numFmtId="0" fontId="16" fillId="0" borderId="13" xfId="120" applyFont="1" applyFill="1" applyBorder="1" applyAlignment="1">
      <alignment horizontal="center" vertical="center"/>
      <protection/>
    </xf>
    <xf numFmtId="0" fontId="16" fillId="0" borderId="0" xfId="120" applyFont="1" applyFill="1" applyBorder="1" applyAlignment="1">
      <alignment horizontal="center" vertical="center"/>
      <protection/>
    </xf>
    <xf numFmtId="1" fontId="13" fillId="0" borderId="10" xfId="162" applyNumberFormat="1" applyFont="1" applyFill="1" applyBorder="1" applyAlignment="1">
      <alignment horizontal="center" vertical="center" wrapText="1"/>
      <protection/>
    </xf>
    <xf numFmtId="0" fontId="13" fillId="0" borderId="10" xfId="162" applyFont="1" applyFill="1" applyBorder="1" applyAlignment="1">
      <alignment horizontal="center" vertical="center" wrapText="1"/>
      <protection/>
    </xf>
    <xf numFmtId="1" fontId="12" fillId="0" borderId="10" xfId="162" applyNumberFormat="1" applyFont="1" applyFill="1" applyBorder="1" applyAlignment="1">
      <alignment horizontal="center" vertical="center" wrapText="1"/>
      <protection/>
    </xf>
    <xf numFmtId="0" fontId="13" fillId="0" borderId="10" xfId="120" applyFont="1" applyFill="1" applyBorder="1" applyAlignment="1" applyProtection="1">
      <alignment horizontal="left" vertical="center" wrapText="1"/>
      <protection/>
    </xf>
    <xf numFmtId="3" fontId="12" fillId="0" borderId="10" xfId="120" applyNumberFormat="1" applyFont="1" applyFill="1" applyBorder="1" applyAlignment="1" applyProtection="1">
      <alignment horizontal="right" vertical="center"/>
      <protection/>
    </xf>
    <xf numFmtId="177" fontId="12" fillId="0" borderId="10" xfId="120" applyNumberFormat="1" applyFont="1" applyFill="1" applyBorder="1" applyAlignment="1">
      <alignment vertical="center"/>
      <protection/>
    </xf>
    <xf numFmtId="0" fontId="13" fillId="0" borderId="10" xfId="120" applyNumberFormat="1" applyFont="1" applyFill="1" applyBorder="1" applyAlignment="1" applyProtection="1">
      <alignment horizontal="left" vertical="center"/>
      <protection/>
    </xf>
    <xf numFmtId="0" fontId="12" fillId="0" borderId="10" xfId="120" applyNumberFormat="1" applyFont="1" applyFill="1" applyBorder="1" applyAlignment="1" applyProtection="1">
      <alignment horizontal="left" vertical="center" wrapText="1"/>
      <protection/>
    </xf>
    <xf numFmtId="0" fontId="13" fillId="0" borderId="10" xfId="133" applyNumberFormat="1" applyFont="1" applyFill="1" applyBorder="1" applyAlignment="1" applyProtection="1">
      <alignment vertical="center"/>
      <protection/>
    </xf>
    <xf numFmtId="0" fontId="13" fillId="0" borderId="10" xfId="133" applyNumberFormat="1" applyFont="1" applyFill="1" applyBorder="1" applyAlignment="1" applyProtection="1">
      <alignment vertical="center" wrapText="1"/>
      <protection/>
    </xf>
    <xf numFmtId="0" fontId="12" fillId="0" borderId="10" xfId="133" applyNumberFormat="1" applyFont="1" applyFill="1" applyBorder="1" applyAlignment="1" applyProtection="1">
      <alignment vertical="center"/>
      <protection/>
    </xf>
    <xf numFmtId="3" fontId="12" fillId="0" borderId="10" xfId="151" applyNumberFormat="1" applyFont="1" applyFill="1" applyBorder="1" applyAlignment="1">
      <alignment vertical="center" wrapText="1"/>
    </xf>
    <xf numFmtId="3" fontId="12" fillId="24" borderId="10" xfId="117" applyNumberFormat="1" applyFont="1" applyFill="1" applyBorder="1" applyAlignment="1" applyProtection="1">
      <alignment horizontal="right" vertical="center"/>
      <protection/>
    </xf>
    <xf numFmtId="0" fontId="13" fillId="0" borderId="10" xfId="120" applyFont="1" applyFill="1" applyBorder="1" applyAlignment="1">
      <alignment vertical="center"/>
      <protection/>
    </xf>
    <xf numFmtId="0" fontId="13" fillId="0" borderId="10" xfId="133" applyFont="1" applyFill="1" applyBorder="1" applyAlignment="1" applyProtection="1">
      <alignment vertical="center" wrapText="1"/>
      <protection/>
    </xf>
    <xf numFmtId="0" fontId="12" fillId="0" borderId="10" xfId="133" applyFont="1" applyFill="1" applyBorder="1" applyAlignment="1" applyProtection="1">
      <alignment vertical="center" wrapText="1"/>
      <protection/>
    </xf>
    <xf numFmtId="0" fontId="13" fillId="0" borderId="10" xfId="133" applyFont="1" applyFill="1" applyBorder="1" applyAlignment="1" applyProtection="1">
      <alignment vertical="center"/>
      <protection/>
    </xf>
    <xf numFmtId="0" fontId="12" fillId="0" borderId="10" xfId="133" applyFont="1" applyFill="1" applyBorder="1" applyAlignment="1" applyProtection="1">
      <alignment vertical="center"/>
      <protection/>
    </xf>
    <xf numFmtId="0" fontId="12" fillId="0" borderId="10" xfId="120" applyFont="1" applyFill="1" applyBorder="1" applyAlignment="1">
      <alignment vertical="center"/>
      <protection/>
    </xf>
    <xf numFmtId="0" fontId="12" fillId="0" borderId="10" xfId="120" applyNumberFormat="1" applyFont="1" applyFill="1" applyBorder="1" applyAlignment="1" applyProtection="1">
      <alignment horizontal="left" vertical="center"/>
      <protection/>
    </xf>
    <xf numFmtId="1" fontId="13" fillId="0" borderId="10" xfId="134" applyNumberFormat="1" applyFont="1" applyFill="1" applyBorder="1" applyAlignment="1" applyProtection="1">
      <alignment horizontal="center" vertical="center"/>
      <protection locked="0"/>
    </xf>
    <xf numFmtId="3" fontId="13" fillId="0" borderId="10" xfId="120" applyNumberFormat="1" applyFont="1" applyFill="1" applyBorder="1" applyAlignment="1" applyProtection="1">
      <alignment horizontal="right" vertical="center"/>
      <protection/>
    </xf>
    <xf numFmtId="0" fontId="13" fillId="0" borderId="10" xfId="121" applyFont="1" applyFill="1" applyBorder="1" applyAlignment="1">
      <alignment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179" fontId="12" fillId="0" borderId="10" xfId="151" applyNumberFormat="1" applyFont="1" applyFill="1" applyBorder="1" applyAlignment="1">
      <alignment vertical="center" wrapText="1"/>
    </xf>
    <xf numFmtId="3" fontId="12" fillId="0" borderId="10" xfId="120" applyNumberFormat="1" applyFont="1" applyFill="1" applyBorder="1" applyAlignment="1">
      <alignment vertical="center"/>
      <protection/>
    </xf>
    <xf numFmtId="1" fontId="12" fillId="0" borderId="10" xfId="134" applyNumberFormat="1" applyFont="1" applyFill="1" applyBorder="1" applyAlignment="1" applyProtection="1">
      <alignment vertical="center"/>
      <protection locked="0"/>
    </xf>
    <xf numFmtId="3" fontId="12" fillId="0" borderId="10" xfId="152" applyNumberFormat="1" applyFont="1" applyFill="1" applyBorder="1" applyAlignment="1">
      <alignment vertical="center" wrapText="1"/>
    </xf>
    <xf numFmtId="1" fontId="12" fillId="0" borderId="10" xfId="134" applyNumberFormat="1" applyFont="1" applyFill="1" applyBorder="1" applyAlignment="1" applyProtection="1">
      <alignment horizontal="left" vertical="center"/>
      <protection locked="0"/>
    </xf>
    <xf numFmtId="0" fontId="1" fillId="0" borderId="10" xfId="120" applyFont="1" applyFill="1" applyBorder="1" applyAlignment="1">
      <alignment vertical="center"/>
      <protection/>
    </xf>
    <xf numFmtId="3" fontId="12" fillId="0" borderId="10" xfId="120" applyNumberFormat="1" applyFont="1" applyFill="1" applyBorder="1" applyAlignment="1" applyProtection="1">
      <alignment horizontal="right" vertical="center" wrapText="1"/>
      <protection/>
    </xf>
    <xf numFmtId="1" fontId="10" fillId="0" borderId="10" xfId="134" applyNumberFormat="1" applyFont="1" applyFill="1" applyBorder="1" applyAlignment="1" applyProtection="1">
      <alignment horizontal="center" vertical="center"/>
      <protection locked="0"/>
    </xf>
    <xf numFmtId="178" fontId="13" fillId="0" borderId="10" xfId="24" applyNumberFormat="1" applyFont="1" applyFill="1" applyBorder="1" applyAlignment="1">
      <alignment vertical="center"/>
    </xf>
    <xf numFmtId="178" fontId="16" fillId="0" borderId="0" xfId="24" applyNumberFormat="1" applyFont="1" applyFill="1" applyBorder="1" applyAlignment="1">
      <alignment horizontal="center" vertical="center"/>
    </xf>
    <xf numFmtId="177" fontId="16" fillId="0" borderId="0" xfId="120" applyNumberFormat="1" applyFont="1" applyFill="1" applyBorder="1" applyAlignment="1">
      <alignment horizontal="center" vertical="center"/>
      <protection/>
    </xf>
    <xf numFmtId="177" fontId="12" fillId="0" borderId="13" xfId="120" applyNumberFormat="1" applyFont="1" applyFill="1" applyBorder="1" applyAlignment="1">
      <alignment vertical="center"/>
      <protection/>
    </xf>
    <xf numFmtId="3" fontId="13" fillId="0" borderId="10" xfId="162" applyNumberFormat="1" applyFont="1" applyFill="1" applyBorder="1" applyAlignment="1">
      <alignment horizontal="right" vertical="center" wrapText="1"/>
      <protection/>
    </xf>
    <xf numFmtId="177" fontId="12" fillId="0" borderId="10" xfId="162" applyNumberFormat="1" applyFont="1" applyFill="1" applyBorder="1" applyAlignment="1">
      <alignment horizontal="center" vertical="center" wrapText="1"/>
      <protection/>
    </xf>
    <xf numFmtId="0" fontId="13" fillId="0" borderId="10" xfId="162" applyFont="1" applyFill="1" applyBorder="1" applyAlignment="1">
      <alignment horizontal="right" vertical="center" wrapText="1"/>
      <protection/>
    </xf>
    <xf numFmtId="3" fontId="12" fillId="0" borderId="10" xfId="162" applyNumberFormat="1" applyFont="1" applyFill="1" applyBorder="1" applyAlignment="1">
      <alignment horizontal="right" vertical="center" wrapText="1"/>
      <protection/>
    </xf>
    <xf numFmtId="3" fontId="12" fillId="0" borderId="10" xfId="162" applyNumberFormat="1" applyFont="1" applyFill="1" applyBorder="1" applyAlignment="1">
      <alignment vertical="center" wrapText="1"/>
      <protection/>
    </xf>
    <xf numFmtId="3" fontId="12" fillId="0" borderId="10" xfId="151" applyNumberFormat="1" applyFont="1" applyFill="1" applyBorder="1" applyAlignment="1">
      <alignment horizontal="right" vertical="center" wrapText="1"/>
    </xf>
    <xf numFmtId="3" fontId="12" fillId="0" borderId="10" xfId="121" applyNumberFormat="1" applyFont="1" applyFill="1" applyBorder="1" applyAlignment="1" applyProtection="1">
      <alignment horizontal="right" vertical="center" wrapText="1"/>
      <protection/>
    </xf>
    <xf numFmtId="179" fontId="12" fillId="0" borderId="10" xfId="24" applyNumberFormat="1" applyFont="1" applyFill="1" applyBorder="1" applyAlignment="1">
      <alignment vertical="center"/>
    </xf>
    <xf numFmtId="178" fontId="1" fillId="0" borderId="0" xfId="120" applyNumberFormat="1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" fillId="25" borderId="10" xfId="0" applyNumberFormat="1" applyFont="1" applyFill="1" applyBorder="1" applyAlignment="1" applyProtection="1">
      <alignment horizontal="left" vertical="center"/>
      <protection/>
    </xf>
    <xf numFmtId="180" fontId="3" fillId="25" borderId="10" xfId="0" applyNumberFormat="1" applyFont="1" applyFill="1" applyBorder="1" applyAlignment="1" applyProtection="1">
      <alignment horizontal="right" vertical="center"/>
      <protection/>
    </xf>
    <xf numFmtId="4" fontId="20" fillId="0" borderId="17" xfId="0" applyNumberFormat="1" applyFont="1" applyBorder="1" applyAlignment="1">
      <alignment horizontal="right" vertical="center" wrapText="1"/>
    </xf>
    <xf numFmtId="4" fontId="20" fillId="0" borderId="18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righ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22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Border="1" applyAlignment="1">
      <alignment horizontal="right" vertical="center" wrapText="1"/>
    </xf>
    <xf numFmtId="0" fontId="6" fillId="0" borderId="0" xfId="112" applyFont="1" applyFill="1">
      <alignment vertical="center"/>
      <protection/>
    </xf>
    <xf numFmtId="0" fontId="3" fillId="0" borderId="0" xfId="112" applyFill="1">
      <alignment vertical="center"/>
      <protection/>
    </xf>
    <xf numFmtId="0" fontId="4" fillId="0" borderId="0" xfId="112" applyFont="1" applyFill="1" applyAlignment="1">
      <alignment horizontal="center" vertical="center"/>
      <protection/>
    </xf>
    <xf numFmtId="0" fontId="6" fillId="0" borderId="0" xfId="112" applyFont="1" applyFill="1" applyAlignment="1">
      <alignment horizontal="center" vertical="center"/>
      <protection/>
    </xf>
    <xf numFmtId="0" fontId="6" fillId="0" borderId="13" xfId="112" applyFont="1" applyFill="1" applyBorder="1" applyAlignment="1">
      <alignment horizontal="right" vertical="center"/>
      <protection/>
    </xf>
    <xf numFmtId="0" fontId="14" fillId="0" borderId="10" xfId="112" applyFont="1" applyFill="1" applyBorder="1" applyAlignment="1">
      <alignment horizontal="center" vertical="center"/>
      <protection/>
    </xf>
    <xf numFmtId="0" fontId="14" fillId="0" borderId="10" xfId="112" applyFont="1" applyFill="1" applyBorder="1" applyAlignment="1">
      <alignment horizontal="center" vertical="center" wrapText="1"/>
      <protection/>
    </xf>
    <xf numFmtId="0" fontId="6" fillId="0" borderId="20" xfId="112" applyFont="1" applyFill="1" applyBorder="1">
      <alignment vertical="center"/>
      <protection/>
    </xf>
    <xf numFmtId="0" fontId="12" fillId="25" borderId="10" xfId="124" applyNumberFormat="1" applyFont="1" applyFill="1" applyBorder="1" applyAlignment="1" applyProtection="1">
      <alignment horizontal="center" vertical="center"/>
      <protection/>
    </xf>
    <xf numFmtId="0" fontId="12" fillId="25" borderId="10" xfId="124" applyNumberFormat="1" applyFont="1" applyFill="1" applyBorder="1" applyAlignment="1" applyProtection="1">
      <alignment horizontal="left" vertical="center"/>
      <protection/>
    </xf>
    <xf numFmtId="0" fontId="1" fillId="0" borderId="10" xfId="112" applyFont="1" applyFill="1" applyBorder="1" applyAlignment="1">
      <alignment horizontal="center" vertical="center"/>
      <protection/>
    </xf>
    <xf numFmtId="0" fontId="1" fillId="0" borderId="10" xfId="112" applyNumberFormat="1" applyFont="1" applyFill="1" applyBorder="1" applyAlignment="1">
      <alignment horizontal="left" vertical="center" wrapText="1"/>
      <protection/>
    </xf>
    <xf numFmtId="182" fontId="24" fillId="0" borderId="21" xfId="112" applyNumberFormat="1" applyFont="1" applyFill="1" applyBorder="1" applyAlignment="1">
      <alignment horizontal="right" vertical="center"/>
      <protection/>
    </xf>
    <xf numFmtId="182" fontId="24" fillId="0" borderId="22" xfId="112" applyNumberFormat="1" applyFont="1" applyFill="1" applyBorder="1" applyAlignment="1">
      <alignment horizontal="right" vertical="center"/>
      <protection/>
    </xf>
    <xf numFmtId="0" fontId="6" fillId="25" borderId="10" xfId="0" applyFont="1" applyFill="1" applyBorder="1" applyAlignment="1">
      <alignment vertical="center"/>
    </xf>
    <xf numFmtId="0" fontId="1" fillId="0" borderId="10" xfId="112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1" fillId="0" borderId="0" xfId="112" applyFont="1" applyFill="1">
      <alignment vertical="center"/>
      <protection/>
    </xf>
    <xf numFmtId="0" fontId="0" fillId="0" borderId="0" xfId="113" applyFont="1" applyAlignment="1">
      <alignment/>
      <protection/>
    </xf>
    <xf numFmtId="0" fontId="9" fillId="0" borderId="0" xfId="113" applyFont="1" applyAlignment="1">
      <alignment/>
      <protection/>
    </xf>
    <xf numFmtId="0" fontId="10" fillId="0" borderId="0" xfId="113" applyFont="1" applyAlignment="1">
      <alignment/>
      <protection/>
    </xf>
    <xf numFmtId="0" fontId="1" fillId="0" borderId="0" xfId="113" applyFont="1" applyAlignment="1">
      <alignment/>
      <protection/>
    </xf>
    <xf numFmtId="0" fontId="0" fillId="0" borderId="0" xfId="113" applyFont="1" applyFill="1" applyAlignment="1">
      <alignment/>
      <protection/>
    </xf>
    <xf numFmtId="0" fontId="0" fillId="0" borderId="0" xfId="113" applyAlignment="1">
      <alignment/>
      <protection/>
    </xf>
    <xf numFmtId="0" fontId="25" fillId="0" borderId="0" xfId="113" applyNumberFormat="1" applyFont="1" applyFill="1" applyAlignment="1" applyProtection="1">
      <alignment horizontal="center" vertical="center"/>
      <protection/>
    </xf>
    <xf numFmtId="0" fontId="12" fillId="0" borderId="13" xfId="113" applyNumberFormat="1" applyFont="1" applyFill="1" applyBorder="1" applyAlignment="1" applyProtection="1">
      <alignment horizontal="right" vertical="center"/>
      <protection/>
    </xf>
    <xf numFmtId="0" fontId="0" fillId="0" borderId="0" xfId="113" applyFont="1" applyAlignment="1">
      <alignment horizontal="right"/>
      <protection/>
    </xf>
    <xf numFmtId="0" fontId="9" fillId="0" borderId="23" xfId="113" applyNumberFormat="1" applyFont="1" applyFill="1" applyBorder="1" applyAlignment="1" applyProtection="1">
      <alignment horizontal="center" vertical="center"/>
      <protection/>
    </xf>
    <xf numFmtId="0" fontId="9" fillId="0" borderId="10" xfId="113" applyNumberFormat="1" applyFont="1" applyFill="1" applyBorder="1" applyAlignment="1" applyProtection="1">
      <alignment horizontal="center" vertical="center"/>
      <protection/>
    </xf>
    <xf numFmtId="0" fontId="9" fillId="0" borderId="11" xfId="113" applyNumberFormat="1" applyFont="1" applyFill="1" applyBorder="1" applyAlignment="1" applyProtection="1">
      <alignment horizontal="center" vertical="center"/>
      <protection/>
    </xf>
    <xf numFmtId="0" fontId="9" fillId="0" borderId="10" xfId="113" applyNumberFormat="1" applyFont="1" applyFill="1" applyBorder="1" applyAlignment="1" applyProtection="1">
      <alignment horizontal="center" vertical="center" wrapText="1"/>
      <protection/>
    </xf>
    <xf numFmtId="0" fontId="9" fillId="0" borderId="24" xfId="113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177" fontId="10" fillId="0" borderId="10" xfId="113" applyNumberFormat="1" applyFont="1" applyBorder="1" applyAlignment="1">
      <alignment vertical="center" wrapText="1"/>
      <protection/>
    </xf>
    <xf numFmtId="0" fontId="12" fillId="0" borderId="10" xfId="113" applyFont="1" applyBorder="1" applyAlignment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77" fontId="1" fillId="0" borderId="10" xfId="113" applyNumberFormat="1" applyFont="1" applyBorder="1" applyAlignment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indent="1"/>
      <protection/>
    </xf>
    <xf numFmtId="3" fontId="13" fillId="0" borderId="23" xfId="0" applyNumberFormat="1" applyFont="1" applyFill="1" applyBorder="1" applyAlignment="1" applyProtection="1">
      <alignment horizontal="right" vertical="center"/>
      <protection/>
    </xf>
    <xf numFmtId="3" fontId="1" fillId="0" borderId="0" xfId="113" applyNumberFormat="1" applyFont="1" applyAlignment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113" applyFont="1" applyFill="1" applyAlignment="1">
      <alignment vertical="center"/>
      <protection/>
    </xf>
    <xf numFmtId="3" fontId="0" fillId="0" borderId="0" xfId="113" applyNumberFormat="1" applyFont="1" applyFill="1" applyAlignment="1">
      <alignment/>
      <protection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0" xfId="27" applyNumberFormat="1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79" fontId="26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179" fontId="12" fillId="0" borderId="13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/>
    </xf>
    <xf numFmtId="0" fontId="13" fillId="0" borderId="11" xfId="162" applyFont="1" applyFill="1" applyBorder="1" applyAlignment="1">
      <alignment horizontal="center" vertical="center" wrapText="1"/>
      <protection/>
    </xf>
    <xf numFmtId="0" fontId="13" fillId="0" borderId="21" xfId="133" applyNumberFormat="1" applyFont="1" applyFill="1" applyBorder="1" applyAlignment="1" applyProtection="1">
      <alignment vertical="center"/>
      <protection/>
    </xf>
    <xf numFmtId="177" fontId="13" fillId="0" borderId="10" xfId="0" applyNumberFormat="1" applyFont="1" applyFill="1" applyBorder="1" applyAlignment="1">
      <alignment vertical="center" wrapText="1"/>
    </xf>
    <xf numFmtId="177" fontId="13" fillId="0" borderId="10" xfId="27" applyNumberFormat="1" applyFont="1" applyFill="1" applyBorder="1" applyAlignment="1">
      <alignment vertical="center" wrapText="1"/>
    </xf>
    <xf numFmtId="0" fontId="13" fillId="0" borderId="22" xfId="0" applyNumberFormat="1" applyFont="1" applyFill="1" applyBorder="1" applyAlignment="1" applyProtection="1">
      <alignment horizontal="left" vertical="center"/>
      <protection/>
    </xf>
    <xf numFmtId="0" fontId="12" fillId="0" borderId="21" xfId="133" applyNumberFormat="1" applyFont="1" applyFill="1" applyBorder="1" applyAlignment="1" applyProtection="1">
      <alignment vertical="center"/>
      <protection/>
    </xf>
    <xf numFmtId="177" fontId="12" fillId="0" borderId="10" xfId="0" applyNumberFormat="1" applyFont="1" applyFill="1" applyBorder="1" applyAlignment="1">
      <alignment vertical="center" wrapText="1"/>
    </xf>
    <xf numFmtId="0" fontId="12" fillId="0" borderId="22" xfId="0" applyNumberFormat="1" applyFont="1" applyFill="1" applyBorder="1" applyAlignment="1" applyProtection="1">
      <alignment horizontal="left" vertical="center"/>
      <protection/>
    </xf>
    <xf numFmtId="3" fontId="12" fillId="0" borderId="11" xfId="0" applyNumberFormat="1" applyFont="1" applyFill="1" applyBorder="1" applyAlignment="1" applyProtection="1">
      <alignment horizontal="right" vertical="center"/>
      <protection/>
    </xf>
    <xf numFmtId="177" fontId="13" fillId="0" borderId="22" xfId="0" applyNumberFormat="1" applyFont="1" applyFill="1" applyBorder="1" applyAlignment="1">
      <alignment vertical="center" wrapText="1"/>
    </xf>
    <xf numFmtId="177" fontId="12" fillId="0" borderId="22" xfId="0" applyNumberFormat="1" applyFont="1" applyFill="1" applyBorder="1" applyAlignment="1">
      <alignment vertical="center" wrapText="1"/>
    </xf>
    <xf numFmtId="0" fontId="12" fillId="0" borderId="10" xfId="133" applyNumberFormat="1" applyFont="1" applyFill="1" applyBorder="1" applyAlignment="1" applyProtection="1">
      <alignment vertical="center" wrapText="1"/>
      <protection/>
    </xf>
    <xf numFmtId="179" fontId="12" fillId="0" borderId="10" xfId="133" applyNumberFormat="1" applyFont="1" applyFill="1" applyBorder="1" applyAlignment="1" applyProtection="1">
      <alignment vertical="center" wrapText="1"/>
      <protection/>
    </xf>
    <xf numFmtId="179" fontId="1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9" fontId="12" fillId="0" borderId="10" xfId="133" applyNumberFormat="1" applyFont="1" applyFill="1" applyBorder="1" applyAlignment="1" applyProtection="1">
      <alignment horizontal="right" vertical="center"/>
      <protection/>
    </xf>
    <xf numFmtId="177" fontId="27" fillId="0" borderId="0" xfId="27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79" fontId="12" fillId="0" borderId="13" xfId="0" applyNumberFormat="1" applyFont="1" applyFill="1" applyBorder="1" applyAlignment="1">
      <alignment vertical="center"/>
    </xf>
    <xf numFmtId="177" fontId="12" fillId="0" borderId="13" xfId="27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13" fillId="0" borderId="10" xfId="27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vertical="center"/>
    </xf>
    <xf numFmtId="38" fontId="18" fillId="0" borderId="10" xfId="0" applyNumberFormat="1" applyFont="1" applyFill="1" applyBorder="1" applyAlignment="1">
      <alignment vertical="center" wrapText="1"/>
    </xf>
    <xf numFmtId="177" fontId="13" fillId="0" borderId="10" xfId="27" applyNumberFormat="1" applyFont="1" applyFill="1" applyBorder="1" applyAlignment="1" applyProtection="1">
      <alignment horizontal="right" vertical="center"/>
      <protection/>
    </xf>
    <xf numFmtId="177" fontId="13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83" fontId="10" fillId="0" borderId="10" xfId="0" applyNumberFormat="1" applyFont="1" applyFill="1" applyBorder="1" applyAlignment="1" applyProtection="1">
      <alignment horizontal="left" vertical="center"/>
      <protection locked="0"/>
    </xf>
    <xf numFmtId="38" fontId="3" fillId="0" borderId="10" xfId="0" applyNumberFormat="1" applyFont="1" applyFill="1" applyBorder="1" applyAlignment="1">
      <alignment vertical="center" wrapText="1"/>
    </xf>
    <xf numFmtId="177" fontId="12" fillId="0" borderId="10" xfId="27" applyNumberFormat="1" applyFont="1" applyFill="1" applyBorder="1" applyAlignment="1" applyProtection="1">
      <alignment horizontal="right" vertical="center"/>
      <protection/>
    </xf>
    <xf numFmtId="177" fontId="1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3" fontId="1" fillId="0" borderId="10" xfId="0" applyNumberFormat="1" applyFont="1" applyFill="1" applyBorder="1" applyAlignment="1" applyProtection="1">
      <alignment horizontal="left" vertical="center"/>
      <protection locked="0"/>
    </xf>
    <xf numFmtId="184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vertical="center"/>
    </xf>
    <xf numFmtId="38" fontId="1" fillId="25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/>
    </xf>
    <xf numFmtId="184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3" fontId="13" fillId="6" borderId="10" xfId="0" applyNumberFormat="1" applyFont="1" applyFill="1" applyBorder="1" applyAlignment="1" applyProtection="1">
      <alignment horizontal="left" vertical="center"/>
      <protection/>
    </xf>
    <xf numFmtId="3" fontId="13" fillId="16" borderId="21" xfId="0" applyNumberFormat="1" applyFont="1" applyFill="1" applyBorder="1" applyAlignment="1" applyProtection="1">
      <alignment horizontal="right" vertical="center"/>
      <protection/>
    </xf>
    <xf numFmtId="3" fontId="12" fillId="6" borderId="10" xfId="0" applyNumberFormat="1" applyFont="1" applyFill="1" applyBorder="1" applyAlignment="1" applyProtection="1">
      <alignment horizontal="left" vertical="center"/>
      <protection/>
    </xf>
    <xf numFmtId="3" fontId="12" fillId="16" borderId="21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2" fillId="0" borderId="21" xfId="0" applyNumberFormat="1" applyFont="1" applyFill="1" applyBorder="1" applyAlignment="1" applyProtection="1">
      <alignment vertical="center"/>
      <protection/>
    </xf>
    <xf numFmtId="3" fontId="12" fillId="14" borderId="10" xfId="0" applyNumberFormat="1" applyFont="1" applyFill="1" applyBorder="1" applyAlignment="1" applyProtection="1">
      <alignment horizontal="left" vertical="center"/>
      <protection/>
    </xf>
    <xf numFmtId="3" fontId="12" fillId="14" borderId="21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" fontId="12" fillId="0" borderId="10" xfId="131" applyNumberFormat="1" applyFont="1" applyFill="1" applyBorder="1">
      <alignment vertical="center"/>
      <protection/>
    </xf>
    <xf numFmtId="0" fontId="13" fillId="0" borderId="10" xfId="0" applyFont="1" applyFill="1" applyBorder="1" applyAlignment="1">
      <alignment vertical="center"/>
    </xf>
    <xf numFmtId="179" fontId="13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38" fontId="1" fillId="0" borderId="10" xfId="0" applyNumberFormat="1" applyFont="1" applyFill="1" applyBorder="1" applyAlignment="1">
      <alignment vertical="center" wrapText="1"/>
    </xf>
    <xf numFmtId="38" fontId="0" fillId="0" borderId="10" xfId="24" applyNumberFormat="1" applyFont="1" applyBorder="1" applyAlignment="1">
      <alignment vertical="center" wrapText="1"/>
    </xf>
    <xf numFmtId="0" fontId="12" fillId="25" borderId="10" xfId="0" applyNumberFormat="1" applyFont="1" applyFill="1" applyBorder="1" applyAlignment="1" applyProtection="1">
      <alignment horizontal="left" vertical="center"/>
      <protection/>
    </xf>
    <xf numFmtId="0" fontId="13" fillId="25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>
      <alignment vertical="center"/>
    </xf>
    <xf numFmtId="0" fontId="12" fillId="0" borderId="10" xfId="0" applyFont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38" fontId="10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14" borderId="0" xfId="0" applyFont="1" applyFill="1" applyAlignment="1">
      <alignment vertical="center"/>
    </xf>
    <xf numFmtId="0" fontId="9" fillId="14" borderId="0" xfId="0" applyFont="1" applyFill="1" applyAlignment="1">
      <alignment vertical="center"/>
    </xf>
    <xf numFmtId="0" fontId="12" fillId="0" borderId="25" xfId="0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1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2" fillId="0" borderId="26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23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38" fontId="0" fillId="0" borderId="0" xfId="0" applyNumberFormat="1" applyFont="1" applyFill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10" xfId="133" applyNumberFormat="1" applyFont="1" applyFill="1" applyBorder="1" applyAlignment="1" applyProtection="1">
      <alignment horizontal="center" vertical="center"/>
      <protection/>
    </xf>
    <xf numFmtId="1" fontId="13" fillId="0" borderId="10" xfId="131" applyNumberFormat="1" applyFont="1" applyFill="1" applyBorder="1">
      <alignment vertical="center"/>
      <protection/>
    </xf>
    <xf numFmtId="179" fontId="13" fillId="0" borderId="10" xfId="0" applyNumberFormat="1" applyFont="1" applyFill="1" applyBorder="1" applyAlignment="1">
      <alignment vertical="center" wrapText="1"/>
    </xf>
    <xf numFmtId="177" fontId="13" fillId="0" borderId="10" xfId="27" applyNumberFormat="1" applyFont="1" applyFill="1" applyBorder="1" applyAlignment="1">
      <alignment vertical="center"/>
    </xf>
    <xf numFmtId="3" fontId="12" fillId="0" borderId="10" xfId="24" applyNumberFormat="1" applyFont="1" applyFill="1" applyBorder="1" applyAlignment="1" applyProtection="1">
      <alignment vertical="center" wrapText="1"/>
      <protection locked="0"/>
    </xf>
    <xf numFmtId="3" fontId="55" fillId="0" borderId="10" xfId="24" applyNumberFormat="1" applyFont="1" applyFill="1" applyBorder="1" applyAlignment="1" applyProtection="1">
      <alignment vertical="center" wrapText="1"/>
      <protection locked="0"/>
    </xf>
    <xf numFmtId="177" fontId="12" fillId="0" borderId="10" xfId="27" applyNumberFormat="1" applyFont="1" applyFill="1" applyBorder="1" applyAlignment="1">
      <alignment vertical="center"/>
    </xf>
    <xf numFmtId="179" fontId="55" fillId="0" borderId="10" xfId="0" applyNumberFormat="1" applyFont="1" applyFill="1" applyBorder="1" applyAlignment="1">
      <alignment vertical="center" wrapText="1"/>
    </xf>
    <xf numFmtId="3" fontId="12" fillId="0" borderId="10" xfId="119" applyNumberFormat="1" applyFont="1" applyFill="1" applyBorder="1" applyAlignment="1" applyProtection="1">
      <alignment vertical="center" wrapText="1"/>
      <protection/>
    </xf>
    <xf numFmtId="3" fontId="55" fillId="0" borderId="10" xfId="119" applyNumberFormat="1" applyFont="1" applyFill="1" applyBorder="1" applyAlignment="1" applyProtection="1">
      <alignment vertical="center" wrapText="1"/>
      <protection/>
    </xf>
    <xf numFmtId="177" fontId="12" fillId="0" borderId="10" xfId="27" applyNumberFormat="1" applyFont="1" applyFill="1" applyBorder="1" applyAlignment="1">
      <alignment vertical="center"/>
    </xf>
    <xf numFmtId="0" fontId="13" fillId="0" borderId="10" xfId="131" applyFont="1" applyFill="1" applyBorder="1" applyAlignment="1">
      <alignment horizontal="center" vertical="center"/>
      <protection/>
    </xf>
    <xf numFmtId="176" fontId="10" fillId="0" borderId="10" xfId="0" applyNumberFormat="1" applyFont="1" applyFill="1" applyBorder="1" applyAlignment="1">
      <alignment vertical="center"/>
    </xf>
    <xf numFmtId="38" fontId="1" fillId="0" borderId="10" xfId="24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3" fillId="0" borderId="10" xfId="131" applyFont="1" applyFill="1" applyBorder="1">
      <alignment vertical="center"/>
      <protection/>
    </xf>
    <xf numFmtId="0" fontId="12" fillId="0" borderId="10" xfId="131" applyFont="1" applyFill="1" applyBorder="1" applyAlignment="1">
      <alignment horizontal="left" vertical="center"/>
      <protection/>
    </xf>
    <xf numFmtId="3" fontId="12" fillId="0" borderId="10" xfId="119" applyNumberFormat="1" applyFont="1" applyFill="1" applyBorder="1" applyAlignment="1" applyProtection="1">
      <alignment vertical="center" wrapText="1"/>
      <protection locked="0"/>
    </xf>
    <xf numFmtId="3" fontId="12" fillId="0" borderId="10" xfId="124" applyNumberFormat="1" applyFont="1" applyFill="1" applyBorder="1" applyAlignment="1" applyProtection="1">
      <alignment horizontal="right" vertical="center"/>
      <protection/>
    </xf>
    <xf numFmtId="177" fontId="12" fillId="0" borderId="10" xfId="27" applyNumberFormat="1" applyFont="1" applyFill="1" applyBorder="1" applyAlignment="1">
      <alignment vertical="center" wrapText="1"/>
    </xf>
    <xf numFmtId="0" fontId="12" fillId="0" borderId="10" xfId="131" applyFont="1" applyFill="1" applyBorder="1" applyAlignment="1">
      <alignment vertical="center"/>
      <protection/>
    </xf>
    <xf numFmtId="0" fontId="12" fillId="0" borderId="10" xfId="131" applyFont="1" applyFill="1" applyBorder="1" applyAlignment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131" applyFont="1" applyFill="1" applyBorder="1">
      <alignment vertical="center"/>
      <protection/>
    </xf>
    <xf numFmtId="0" fontId="9" fillId="0" borderId="0" xfId="0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179" fontId="12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178" fontId="12" fillId="0" borderId="0" xfId="24" applyNumberFormat="1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0" xfId="133" applyNumberFormat="1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>
      <alignment vertical="center"/>
    </xf>
    <xf numFmtId="179" fontId="12" fillId="0" borderId="10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23" xfId="133" applyNumberFormat="1" applyFont="1" applyFill="1" applyBorder="1" applyAlignment="1" applyProtection="1">
      <alignment horizontal="center" vertical="center"/>
      <protection/>
    </xf>
    <xf numFmtId="1" fontId="13" fillId="0" borderId="10" xfId="131" applyNumberFormat="1" applyFont="1" applyFill="1" applyBorder="1" applyAlignment="1">
      <alignment vertical="center"/>
      <protection/>
    </xf>
    <xf numFmtId="179" fontId="54" fillId="0" borderId="10" xfId="0" applyNumberFormat="1" applyFont="1" applyFill="1" applyBorder="1" applyAlignment="1">
      <alignment vertical="center" wrapText="1"/>
    </xf>
    <xf numFmtId="0" fontId="13" fillId="0" borderId="10" xfId="131" applyFont="1" applyFill="1" applyBorder="1" applyAlignment="1">
      <alignment vertical="center"/>
      <protection/>
    </xf>
    <xf numFmtId="1" fontId="12" fillId="0" borderId="10" xfId="131" applyNumberFormat="1" applyFont="1" applyFill="1" applyBorder="1" applyAlignment="1">
      <alignment vertical="center"/>
      <protection/>
    </xf>
    <xf numFmtId="178" fontId="12" fillId="0" borderId="13" xfId="24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0" fontId="13" fillId="0" borderId="10" xfId="131" applyFont="1" applyFill="1" applyBorder="1" applyAlignment="1" quotePrefix="1">
      <alignment horizontal="center" vertical="center"/>
      <protection/>
    </xf>
  </cellXfs>
  <cellStyles count="15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StartUp" xfId="29"/>
    <cellStyle name="注释" xfId="30"/>
    <cellStyle name="常规 6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汇总" xfId="50"/>
    <cellStyle name="差_附件1：经济分类科目2_国库：2014年新区收支决算（草案）-1" xfId="51"/>
    <cellStyle name="40% - 强调文字颜色 1 2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好_Sheet1_（大鹏新区）2014年收支决算（草案）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60% - 强调文字颜色 2 2" xfId="85"/>
    <cellStyle name="常规 5" xfId="86"/>
    <cellStyle name="60% - 强调文字颜色 3 2" xfId="87"/>
    <cellStyle name="60% - 强调文字颜色 4 2" xfId="88"/>
    <cellStyle name="差_Sheet1_（大鹏新区）2014年收支决算（草案）" xfId="89"/>
    <cellStyle name="60% - 强调文字颜色 5 2" xfId="90"/>
    <cellStyle name="60% - 强调文字颜色 6 2" xfId="91"/>
    <cellStyle name="百分比 2" xfId="92"/>
    <cellStyle name="百分比 2 2" xfId="93"/>
    <cellStyle name="百分比 3" xfId="94"/>
    <cellStyle name="标题 1 2" xfId="95"/>
    <cellStyle name="标题 2 2" xfId="96"/>
    <cellStyle name="标题 3 2" xfId="97"/>
    <cellStyle name="标题 4 2" xfId="98"/>
    <cellStyle name="千位分隔 3" xfId="99"/>
    <cellStyle name="标题 5" xfId="100"/>
    <cellStyle name="差 2" xfId="101"/>
    <cellStyle name="差_Sheet1" xfId="102"/>
    <cellStyle name="差_Sheet1_（龙华新区）2014年收支决算（草案）" xfId="103"/>
    <cellStyle name="差_Sheet1_国库：2014年新区收支决算（草案）-1" xfId="104"/>
    <cellStyle name="差_StartUp" xfId="105"/>
    <cellStyle name="差_Xl0000078" xfId="106"/>
    <cellStyle name="差_Xl0000079" xfId="107"/>
    <cellStyle name="差_附件1：经济分类科目2" xfId="108"/>
    <cellStyle name="差_附件1：经济分类科目2_（大鹏新区）2014年收支决算（草案）" xfId="109"/>
    <cellStyle name="差_附件1：经济分类科目2_（龙华新区）2014年收支决算（草案）" xfId="110"/>
    <cellStyle name="常规 10" xfId="111"/>
    <cellStyle name="常规 10 2" xfId="112"/>
    <cellStyle name="常规 11" xfId="113"/>
    <cellStyle name="常规 12" xfId="114"/>
    <cellStyle name="常规 13" xfId="115"/>
    <cellStyle name="常规 14" xfId="116"/>
    <cellStyle name="常规 15" xfId="117"/>
    <cellStyle name="常规 2" xfId="118"/>
    <cellStyle name="常规 2 2" xfId="119"/>
    <cellStyle name="常规 2 2 2" xfId="120"/>
    <cellStyle name="常规 2 2 3" xfId="121"/>
    <cellStyle name="常规 2_（光明新区）2014年收支决算（草案）" xfId="122"/>
    <cellStyle name="常规 2 3" xfId="123"/>
    <cellStyle name="常规 2 4" xfId="124"/>
    <cellStyle name="常规 3 2" xfId="125"/>
    <cellStyle name="常规 30" xfId="126"/>
    <cellStyle name="常规 4" xfId="127"/>
    <cellStyle name="常规 56" xfId="128"/>
    <cellStyle name="常规 7" xfId="129"/>
    <cellStyle name="常规 8" xfId="130"/>
    <cellStyle name="常规_2010年财政一般预算收支预算（草案）20100315" xfId="131"/>
    <cellStyle name="常规 9" xfId="132"/>
    <cellStyle name="常规_Sheet1" xfId="133"/>
    <cellStyle name="常规_附件：2011年本级财政预算（草案）" xfId="134"/>
    <cellStyle name="好 2" xfId="135"/>
    <cellStyle name="好_Sheet1" xfId="136"/>
    <cellStyle name="好_Sheet1_（龙华新区）2014年收支决算（草案）" xfId="137"/>
    <cellStyle name="好_Sheet1_国库：2014年新区收支决算（草案）-1" xfId="138"/>
    <cellStyle name="好_Xl0000078" xfId="139"/>
    <cellStyle name="好_Xl0000079" xfId="140"/>
    <cellStyle name="好_附件1：经济分类科目2" xfId="141"/>
    <cellStyle name="好_附件1：经济分类科目2_（大鹏新区）2014年收支决算（草案）" xfId="142"/>
    <cellStyle name="好_附件1：经济分类科目2_（龙华新区）2014年收支决算（草案）" xfId="143"/>
    <cellStyle name="好_附件1：经济分类科目2_国库：2014年新区收支决算（草案）-1" xfId="144"/>
    <cellStyle name="汇总 2" xfId="145"/>
    <cellStyle name="检查单元格 2" xfId="146"/>
    <cellStyle name="千位分隔 5" xfId="147"/>
    <cellStyle name="解释性文本 2" xfId="148"/>
    <cellStyle name="警告文本 2" xfId="149"/>
    <cellStyle name="链接单元格 2" xfId="150"/>
    <cellStyle name="千位分隔 2" xfId="151"/>
    <cellStyle name="千位分隔 2 2" xfId="152"/>
    <cellStyle name="千位分隔 4" xfId="153"/>
    <cellStyle name="千位分隔 6" xfId="154"/>
    <cellStyle name="强调文字颜色 1 2" xfId="155"/>
    <cellStyle name="强调文字颜色 2 2" xfId="156"/>
    <cellStyle name="强调文字颜色 3 2" xfId="157"/>
    <cellStyle name="强调文字颜色 4 2" xfId="158"/>
    <cellStyle name="强调文字颜色 5 2" xfId="159"/>
    <cellStyle name="强调文字颜色 6 2" xfId="160"/>
    <cellStyle name="输入 2" xfId="161"/>
    <cellStyle name="样式 1" xfId="162"/>
    <cellStyle name="注释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cuments\WeChat%20Files\madc745\Files\2018&#24180;&#20809;&#26126;&#21306;&#20915;&#31639;-&#26032;&#27169;&#26495;201909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6130;&#25919;&#39044;&#31639;\2017&#24180;&#39044;&#31639;\&#39044;&#31639;&#20844;&#24320;\2017&#24180;&#36130;&#25919;&#39044;&#31639;&#33609;&#26696;&#20844;&#24320;\2017&#24180;&#39044;&#31639;&#20844;&#24320;&#29256;&#26412;\&#20108;&#12289;2017&#24180;&#20809;&#26126;&#26032;&#21306;&#31649;&#22996;&#20250;&#36130;&#25919;&#39044;&#31639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854;&#20182;\&#20132;&#25509;\&#39044;&#20915;&#31639;&#30456;&#20851;&#26448;&#26009;--&#35758;&#21451;\2019-2021&#24180;&#39044;&#20915;&#31639;&#20844;&#24320;&#26448;&#26009;\2019&#24180;&#21306;&#26412;&#32423;&#20915;&#31639;&#20844;&#24320;\&#26032;&#24314;&#25991;&#20214;&#22841;\&#38468;&#20214;2&#65306;2019&#24180;&#28145;&#22323;&#24066;&#20809;&#26126;&#21306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部分"/>
      <sheetName val="01.一般公共预算 "/>
      <sheetName val="02.（本级）一般公共预算-不填"/>
      <sheetName val="03.经济分类表"/>
      <sheetName val="04.本级对各区税收返还和转移支付情况表-不填"/>
      <sheetName val="05.债务余额总表"/>
      <sheetName val="06.债务分项目情况表 "/>
      <sheetName val="07.债务到期情况表"/>
      <sheetName val="第二部分"/>
      <sheetName val="8.（本级）政府性基金 "/>
      <sheetName val="9.政府性基金对区转移支付表不填"/>
      <sheetName val="10.国土基金对区转移支付表-不填"/>
      <sheetName val="第三部分"/>
      <sheetName val="11.国资预算"/>
      <sheetName val="12.国资预算明细表 "/>
      <sheetName val="第四部分-不填"/>
      <sheetName val="目录"/>
      <sheetName val="01.社会保险基金资产负债表 "/>
      <sheetName val="02.社会保险基金决算收支总表"/>
      <sheetName val="03.企业职工基本养老保险基金收支表 "/>
      <sheetName val="04.城乡居民基本养老保险基金收支表"/>
      <sheetName val="05.机关事业基本养老保险基金收支表"/>
      <sheetName val="06.职工基本医疗保险基金收支表"/>
      <sheetName val="07.城乡居民基本医疗保险基金收支表"/>
      <sheetName val="08.新型农村合作医疗保险基金收支表"/>
      <sheetName val="09.城镇居民基本医疗保险基金收支表"/>
      <sheetName val="10.工伤保险基金收支表"/>
      <sheetName val="11.失业保险基金收支表"/>
      <sheetName val="12.生育保险基金收支表"/>
      <sheetName val="13.社会保障基金财政专户资产负债表"/>
      <sheetName val="14.社会保障基金财政专户收支表"/>
      <sheetName val="15.财政对社会保险基金补助资金情况表"/>
      <sheetName val="16.基本养老保险补充资料表"/>
      <sheetName val="17.基本医疗工伤生育补充资料表"/>
      <sheetName val="18.居民基本医疗保险补充资料表"/>
      <sheetName val="19.失业保险补充资料表"/>
      <sheetName val="20.其他养老保险情况表"/>
      <sheetName val="21.其他医疗保障情况表"/>
      <sheetName val="社会保险补充资料表"/>
      <sheetName val="自有目录 "/>
      <sheetName val="01.自有资负表"/>
      <sheetName val="02.机关养老"/>
      <sheetName val="03.地补养老"/>
      <sheetName val="04.地补医疗"/>
      <sheetName val="05.自有基础资料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收入表"/>
      <sheetName val="一般公共预算支出表"/>
      <sheetName val="一般公共预算收支平衡表"/>
      <sheetName val="基本支出经济科目表"/>
      <sheetName val="一般预算税收返还和转移支付 "/>
      <sheetName val="一般债务余额和限额"/>
      <sheetName val="政府性基金预算年收入表"/>
      <sheetName val="政府性基金预算年支出表"/>
      <sheetName val="政府性基金预算收支平衡表"/>
      <sheetName val="政府性基金转移支付"/>
      <sheetName val="专项债务余额和限额 "/>
      <sheetName val="国有资本经营预算收入表"/>
      <sheetName val="国有资本经营预算支出表"/>
      <sheetName val="国有资本经营预算补充表"/>
      <sheetName val="社会保险基金收入表"/>
      <sheetName val="社会保险基金支出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一部分"/>
      <sheetName val="01.一般公共预算 "/>
      <sheetName val="02.（本级）一般公共预算"/>
      <sheetName val="03.经济分类表"/>
      <sheetName val="04.一般公共预算税收返还和转移支付决算表"/>
      <sheetName val="05.地方政府债务限额及余额决算情况表"/>
      <sheetName val="06.地方政府债券使用情况表"/>
      <sheetName val="07.地方政府债务发行及还本付息情况表"/>
      <sheetName val="第二部分"/>
      <sheetName val="1.（本级）政府性基金 "/>
      <sheetName val="第三部分"/>
      <sheetName val="1.国资预算总表"/>
      <sheetName val="2.国资预算明细表 "/>
      <sheetName val="第四部分"/>
      <sheetName val="1.社会保险基金收入决算表"/>
      <sheetName val="2.社会保险基金支出决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A19"/>
  <sheetViews>
    <sheetView zoomScaleSheetLayoutView="100" workbookViewId="0" topLeftCell="A1">
      <selection activeCell="H33" sqref="H33"/>
    </sheetView>
  </sheetViews>
  <sheetFormatPr defaultColWidth="9.00390625" defaultRowHeight="14.25"/>
  <sheetData>
    <row r="19" ht="35.25">
      <c r="A19" s="13" t="s">
        <v>0</v>
      </c>
    </row>
  </sheetData>
  <sheetProtection/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Zeros="0" zoomScaleSheetLayoutView="100" workbookViewId="0" topLeftCell="A1">
      <pane ySplit="3" topLeftCell="A4" activePane="bottomLeft" state="frozen"/>
      <selection pane="bottomLeft" activeCell="I12" sqref="I12"/>
    </sheetView>
  </sheetViews>
  <sheetFormatPr defaultColWidth="8.75390625" defaultRowHeight="14.25"/>
  <cols>
    <col min="1" max="1" width="21.875" style="64" customWidth="1"/>
    <col min="2" max="2" width="13.00390625" style="64" customWidth="1"/>
    <col min="3" max="3" width="14.75390625" style="64" customWidth="1"/>
    <col min="4" max="4" width="13.875" style="64" customWidth="1"/>
    <col min="5" max="5" width="9.00390625" style="64" customWidth="1"/>
    <col min="6" max="6" width="13.125" style="64" customWidth="1"/>
    <col min="7" max="7" width="9.00390625" style="64" customWidth="1"/>
    <col min="8" max="8" width="24.75390625" style="64" customWidth="1"/>
    <col min="9" max="9" width="11.875" style="64" customWidth="1"/>
    <col min="10" max="10" width="13.625" style="64" customWidth="1"/>
    <col min="11" max="11" width="12.75390625" style="64" customWidth="1"/>
    <col min="12" max="12" width="8.50390625" style="64" customWidth="1"/>
    <col min="13" max="13" width="12.625" style="64" customWidth="1"/>
    <col min="14" max="14" width="9.625" style="64" customWidth="1"/>
    <col min="15" max="16384" width="8.75390625" style="64" customWidth="1"/>
  </cols>
  <sheetData>
    <row r="1" spans="1:14" ht="33" customHeight="1">
      <c r="A1" s="65" t="s">
        <v>2292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1" customHeight="1">
      <c r="A2" s="66"/>
      <c r="B2" s="66"/>
      <c r="C2" s="66"/>
      <c r="D2" s="66"/>
      <c r="E2" s="66"/>
      <c r="F2" s="66"/>
      <c r="G2" s="67"/>
      <c r="H2" s="67"/>
      <c r="I2" s="67"/>
      <c r="J2" s="67"/>
      <c r="K2" s="101"/>
      <c r="L2" s="102"/>
      <c r="M2" s="101"/>
      <c r="N2" s="103" t="s">
        <v>2</v>
      </c>
    </row>
    <row r="3" spans="1:14" ht="36">
      <c r="A3" s="68" t="s">
        <v>2293</v>
      </c>
      <c r="B3" s="69" t="s">
        <v>4</v>
      </c>
      <c r="C3" s="69" t="s">
        <v>5</v>
      </c>
      <c r="D3" s="69" t="s">
        <v>6</v>
      </c>
      <c r="E3" s="69" t="s">
        <v>7</v>
      </c>
      <c r="F3" s="69" t="s">
        <v>2294</v>
      </c>
      <c r="G3" s="69" t="s">
        <v>9</v>
      </c>
      <c r="H3" s="70" t="s">
        <v>2293</v>
      </c>
      <c r="I3" s="69" t="s">
        <v>4</v>
      </c>
      <c r="J3" s="69" t="s">
        <v>5</v>
      </c>
      <c r="K3" s="69" t="s">
        <v>6</v>
      </c>
      <c r="L3" s="22" t="s">
        <v>7</v>
      </c>
      <c r="M3" s="69" t="s">
        <v>2294</v>
      </c>
      <c r="N3" s="22" t="s">
        <v>9</v>
      </c>
    </row>
    <row r="4" spans="1:14" ht="21" customHeight="1">
      <c r="A4" s="71" t="s">
        <v>2295</v>
      </c>
      <c r="B4" s="72"/>
      <c r="C4" s="72"/>
      <c r="D4" s="72"/>
      <c r="E4" s="73"/>
      <c r="F4" s="72"/>
      <c r="G4" s="73"/>
      <c r="H4" s="74" t="s">
        <v>2296</v>
      </c>
      <c r="I4" s="69">
        <v>0</v>
      </c>
      <c r="J4" s="104">
        <v>42</v>
      </c>
      <c r="K4" s="104">
        <v>42</v>
      </c>
      <c r="L4" s="105"/>
      <c r="M4" s="106">
        <v>73</v>
      </c>
      <c r="N4" s="22">
        <f>K4/M4-1</f>
        <v>-0.4246575342465754</v>
      </c>
    </row>
    <row r="5" spans="1:14" ht="32.25" customHeight="1">
      <c r="A5" s="71" t="s">
        <v>2297</v>
      </c>
      <c r="B5" s="72"/>
      <c r="C5" s="72"/>
      <c r="D5" s="72"/>
      <c r="E5" s="73"/>
      <c r="F5" s="72"/>
      <c r="G5" s="73"/>
      <c r="H5" s="75" t="s">
        <v>2298</v>
      </c>
      <c r="I5" s="69">
        <v>0</v>
      </c>
      <c r="J5" s="107">
        <v>42</v>
      </c>
      <c r="K5" s="72">
        <v>42</v>
      </c>
      <c r="L5" s="105"/>
      <c r="M5" s="72">
        <v>73</v>
      </c>
      <c r="N5" s="105">
        <f>K5/M5-1</f>
        <v>-0.4246575342465754</v>
      </c>
    </row>
    <row r="6" spans="1:14" ht="21" customHeight="1">
      <c r="A6" s="76" t="s">
        <v>2299</v>
      </c>
      <c r="B6" s="72"/>
      <c r="C6" s="72"/>
      <c r="D6" s="72"/>
      <c r="E6" s="73"/>
      <c r="F6" s="72"/>
      <c r="G6" s="73"/>
      <c r="H6" s="74" t="s">
        <v>2300</v>
      </c>
      <c r="I6" s="104">
        <v>451888</v>
      </c>
      <c r="J6" s="104">
        <v>637832</v>
      </c>
      <c r="K6" s="104">
        <v>600052</v>
      </c>
      <c r="L6" s="105">
        <f>K6/J6</f>
        <v>0.9407681019453399</v>
      </c>
      <c r="M6" s="89">
        <v>544013</v>
      </c>
      <c r="N6" s="22">
        <f>K6/M6-1</f>
        <v>0.10301040600132727</v>
      </c>
    </row>
    <row r="7" spans="1:14" ht="31.5" customHeight="1">
      <c r="A7" s="76" t="s">
        <v>2301</v>
      </c>
      <c r="B7" s="72"/>
      <c r="C7" s="72"/>
      <c r="D7" s="72"/>
      <c r="E7" s="73"/>
      <c r="F7" s="72"/>
      <c r="G7" s="73"/>
      <c r="H7" s="75" t="s">
        <v>2302</v>
      </c>
      <c r="I7" s="107">
        <v>451888</v>
      </c>
      <c r="J7" s="72">
        <v>637832</v>
      </c>
      <c r="K7" s="72">
        <v>600052</v>
      </c>
      <c r="L7" s="105">
        <f>K7/J7</f>
        <v>0.9407681019453399</v>
      </c>
      <c r="M7" s="72">
        <v>544013</v>
      </c>
      <c r="N7" s="22">
        <f>K7/M7-1</f>
        <v>0.10301040600132727</v>
      </c>
    </row>
    <row r="8" spans="1:14" ht="31.5" customHeight="1">
      <c r="A8" s="76" t="s">
        <v>2303</v>
      </c>
      <c r="B8" s="72"/>
      <c r="C8" s="72"/>
      <c r="D8" s="72"/>
      <c r="E8" s="73"/>
      <c r="F8" s="72"/>
      <c r="G8" s="73"/>
      <c r="H8" s="75" t="s">
        <v>2304</v>
      </c>
      <c r="I8" s="107"/>
      <c r="J8" s="72"/>
      <c r="K8" s="72"/>
      <c r="L8" s="105"/>
      <c r="M8" s="72"/>
      <c r="N8" s="22"/>
    </row>
    <row r="9" spans="1:14" ht="30.75" customHeight="1">
      <c r="A9" s="77" t="s">
        <v>2305</v>
      </c>
      <c r="B9" s="72"/>
      <c r="C9" s="72"/>
      <c r="D9" s="72"/>
      <c r="E9" s="73"/>
      <c r="F9" s="72"/>
      <c r="G9" s="73"/>
      <c r="H9" s="75" t="s">
        <v>2306</v>
      </c>
      <c r="I9" s="107"/>
      <c r="J9" s="72"/>
      <c r="K9" s="72"/>
      <c r="L9" s="105"/>
      <c r="M9" s="72"/>
      <c r="N9" s="22"/>
    </row>
    <row r="10" spans="1:14" ht="27.75" customHeight="1">
      <c r="A10" s="78" t="s">
        <v>2307</v>
      </c>
      <c r="B10" s="79"/>
      <c r="C10" s="79"/>
      <c r="D10" s="72"/>
      <c r="E10" s="73"/>
      <c r="F10" s="72"/>
      <c r="G10" s="73"/>
      <c r="H10" s="75" t="s">
        <v>2308</v>
      </c>
      <c r="I10" s="107"/>
      <c r="J10" s="72"/>
      <c r="K10" s="72"/>
      <c r="L10" s="105"/>
      <c r="M10" s="72"/>
      <c r="N10" s="22"/>
    </row>
    <row r="11" spans="1:14" ht="30.75" customHeight="1">
      <c r="A11" s="78" t="s">
        <v>2309</v>
      </c>
      <c r="B11" s="79"/>
      <c r="C11" s="79"/>
      <c r="D11" s="72"/>
      <c r="E11" s="73"/>
      <c r="F11" s="72"/>
      <c r="G11" s="73"/>
      <c r="H11" s="75" t="s">
        <v>2310</v>
      </c>
      <c r="I11" s="69"/>
      <c r="J11" s="69"/>
      <c r="K11" s="69"/>
      <c r="L11" s="105"/>
      <c r="M11" s="72"/>
      <c r="N11" s="22"/>
    </row>
    <row r="12" spans="1:14" ht="30" customHeight="1">
      <c r="A12" s="75" t="s">
        <v>2311</v>
      </c>
      <c r="B12" s="79"/>
      <c r="C12" s="79"/>
      <c r="D12" s="72"/>
      <c r="E12" s="73"/>
      <c r="F12" s="72"/>
      <c r="G12" s="73"/>
      <c r="H12" s="75" t="s">
        <v>2312</v>
      </c>
      <c r="I12" s="69"/>
      <c r="J12" s="69"/>
      <c r="K12" s="69"/>
      <c r="L12" s="105"/>
      <c r="M12" s="69"/>
      <c r="N12" s="22"/>
    </row>
    <row r="13" spans="1:14" ht="34.5" customHeight="1">
      <c r="A13" s="78" t="s">
        <v>2313</v>
      </c>
      <c r="B13" s="79"/>
      <c r="C13" s="79"/>
      <c r="D13" s="72"/>
      <c r="E13" s="73"/>
      <c r="F13" s="72"/>
      <c r="G13" s="73"/>
      <c r="H13" s="75" t="s">
        <v>2314</v>
      </c>
      <c r="I13" s="108"/>
      <c r="J13" s="72"/>
      <c r="K13" s="72"/>
      <c r="L13" s="105"/>
      <c r="M13" s="72"/>
      <c r="N13" s="22"/>
    </row>
    <row r="14" spans="1:14" ht="21" customHeight="1">
      <c r="A14" s="76" t="s">
        <v>2315</v>
      </c>
      <c r="B14" s="80">
        <v>675</v>
      </c>
      <c r="C14" s="80">
        <v>675</v>
      </c>
      <c r="D14" s="72">
        <v>1363</v>
      </c>
      <c r="E14" s="73">
        <f>D14/C14</f>
        <v>2.0192592592592593</v>
      </c>
      <c r="F14" s="72">
        <v>700</v>
      </c>
      <c r="G14" s="73">
        <f>D14/F14-1</f>
        <v>0.9471428571428571</v>
      </c>
      <c r="H14" s="74" t="s">
        <v>2316</v>
      </c>
      <c r="I14" s="104"/>
      <c r="J14" s="104"/>
      <c r="K14" s="104"/>
      <c r="L14" s="105"/>
      <c r="M14" s="89"/>
      <c r="N14" s="22"/>
    </row>
    <row r="15" spans="1:14" ht="27.75" customHeight="1">
      <c r="A15" s="78" t="s">
        <v>2317</v>
      </c>
      <c r="B15" s="79"/>
      <c r="C15" s="79"/>
      <c r="D15" s="72"/>
      <c r="E15" s="73"/>
      <c r="F15" s="72"/>
      <c r="G15" s="73"/>
      <c r="H15" s="75" t="s">
        <v>2318</v>
      </c>
      <c r="I15" s="72"/>
      <c r="J15" s="72"/>
      <c r="K15" s="72"/>
      <c r="L15" s="105"/>
      <c r="M15" s="69"/>
      <c r="N15" s="22"/>
    </row>
    <row r="16" spans="1:14" ht="21" customHeight="1">
      <c r="A16" s="78" t="s">
        <v>2319</v>
      </c>
      <c r="B16" s="80">
        <v>675</v>
      </c>
      <c r="C16" s="80">
        <v>675</v>
      </c>
      <c r="D16" s="72">
        <v>1363</v>
      </c>
      <c r="E16" s="73">
        <f>D16/C16</f>
        <v>2.0192592592592593</v>
      </c>
      <c r="F16" s="72">
        <v>700</v>
      </c>
      <c r="G16" s="73">
        <f>D16/F16-1</f>
        <v>0.9471428571428571</v>
      </c>
      <c r="H16" s="75" t="s">
        <v>2320</v>
      </c>
      <c r="I16" s="72"/>
      <c r="J16" s="72"/>
      <c r="K16" s="72"/>
      <c r="L16" s="105"/>
      <c r="M16" s="72"/>
      <c r="N16" s="22"/>
    </row>
    <row r="17" spans="1:14" ht="30" customHeight="1">
      <c r="A17" s="81" t="s">
        <v>2321</v>
      </c>
      <c r="B17" s="72"/>
      <c r="C17" s="72"/>
      <c r="D17" s="72"/>
      <c r="E17" s="73"/>
      <c r="F17" s="72"/>
      <c r="G17" s="73"/>
      <c r="H17" s="74" t="s">
        <v>2322</v>
      </c>
      <c r="I17" s="89">
        <f>SUM(I18:I20)</f>
        <v>2835</v>
      </c>
      <c r="J17" s="89">
        <v>13600</v>
      </c>
      <c r="K17" s="89">
        <f>SUM(K18:K20)</f>
        <v>12896</v>
      </c>
      <c r="L17" s="105">
        <f>K17/J17</f>
        <v>0.9482352941176471</v>
      </c>
      <c r="M17" s="89">
        <v>1983</v>
      </c>
      <c r="N17" s="22">
        <f>K17/M17-1</f>
        <v>5.5032778618255165</v>
      </c>
    </row>
    <row r="18" spans="1:14" ht="30" customHeight="1">
      <c r="A18" s="82" t="s">
        <v>2323</v>
      </c>
      <c r="B18" s="79"/>
      <c r="C18" s="79"/>
      <c r="D18" s="72"/>
      <c r="E18" s="73"/>
      <c r="F18" s="72"/>
      <c r="G18" s="73"/>
      <c r="H18" s="75" t="s">
        <v>2324</v>
      </c>
      <c r="I18" s="72"/>
      <c r="J18" s="72"/>
      <c r="K18" s="72"/>
      <c r="L18" s="105"/>
      <c r="M18" s="72"/>
      <c r="N18" s="22"/>
    </row>
    <row r="19" spans="1:14" ht="30" customHeight="1">
      <c r="A19" s="83" t="s">
        <v>2325</v>
      </c>
      <c r="B19" s="79"/>
      <c r="C19" s="79"/>
      <c r="D19" s="72"/>
      <c r="E19" s="73"/>
      <c r="F19" s="72"/>
      <c r="G19" s="73"/>
      <c r="H19" s="75" t="s">
        <v>2326</v>
      </c>
      <c r="I19" s="72">
        <v>2835</v>
      </c>
      <c r="J19" s="72">
        <v>3611</v>
      </c>
      <c r="K19" s="72">
        <v>3018</v>
      </c>
      <c r="L19" s="105">
        <f>K19/J19</f>
        <v>0.8357795624480753</v>
      </c>
      <c r="M19" s="72">
        <v>1983</v>
      </c>
      <c r="N19" s="22">
        <f>K19/M19-1</f>
        <v>0.5219364599092284</v>
      </c>
    </row>
    <row r="20" spans="1:14" ht="30" customHeight="1">
      <c r="A20" s="84" t="s">
        <v>2327</v>
      </c>
      <c r="B20" s="79"/>
      <c r="C20" s="79"/>
      <c r="D20" s="72"/>
      <c r="E20" s="73"/>
      <c r="F20" s="72"/>
      <c r="G20" s="73"/>
      <c r="H20" s="75" t="s">
        <v>2328</v>
      </c>
      <c r="I20" s="69"/>
      <c r="J20" s="72">
        <v>9989</v>
      </c>
      <c r="K20" s="72">
        <v>9878</v>
      </c>
      <c r="L20" s="105">
        <f>K20/J20</f>
        <v>0.9888877765542097</v>
      </c>
      <c r="M20" s="72"/>
      <c r="N20" s="22"/>
    </row>
    <row r="21" spans="1:14" ht="30" customHeight="1">
      <c r="A21" s="85"/>
      <c r="B21" s="79"/>
      <c r="C21" s="79"/>
      <c r="D21" s="72"/>
      <c r="E21" s="73"/>
      <c r="F21" s="72"/>
      <c r="G21" s="73"/>
      <c r="H21" s="74" t="s">
        <v>2329</v>
      </c>
      <c r="I21" s="69">
        <v>0</v>
      </c>
      <c r="J21" s="89">
        <v>11</v>
      </c>
      <c r="K21" s="89">
        <v>11</v>
      </c>
      <c r="L21" s="105">
        <f>K21/J21</f>
        <v>1</v>
      </c>
      <c r="M21" s="72"/>
      <c r="N21" s="22"/>
    </row>
    <row r="22" spans="1:14" ht="21" customHeight="1">
      <c r="A22" s="86"/>
      <c r="B22" s="86"/>
      <c r="C22" s="86"/>
      <c r="D22" s="72"/>
      <c r="E22" s="73"/>
      <c r="F22" s="72"/>
      <c r="G22" s="73"/>
      <c r="H22" s="87"/>
      <c r="I22" s="69"/>
      <c r="J22" s="69"/>
      <c r="K22" s="69"/>
      <c r="L22" s="105"/>
      <c r="M22" s="72"/>
      <c r="N22" s="22"/>
    </row>
    <row r="23" spans="1:14" ht="33.75" customHeight="1">
      <c r="A23" s="88" t="s">
        <v>2330</v>
      </c>
      <c r="B23" s="89">
        <f>SUM(B4,B5,B6,B7,B8,B9,B14,B17,B18,B20)</f>
        <v>675</v>
      </c>
      <c r="C23" s="89">
        <f>SUM(C4,C5,C6,C7,C8,C9,C14,C17,C18,C20)</f>
        <v>675</v>
      </c>
      <c r="D23" s="89">
        <f>SUM(D4,D5,D6,D7,D8,D9,D14,D17,D18,D20)</f>
        <v>1363</v>
      </c>
      <c r="E23" s="73">
        <f aca="true" t="shared" si="0" ref="E23:E28">D23/C23</f>
        <v>2.0192592592592593</v>
      </c>
      <c r="F23" s="89">
        <f>SUM(F4,F5,F6,F7,F8,F9,F14,F17,F18,F20)</f>
        <v>700</v>
      </c>
      <c r="G23" s="73">
        <f>D23/F23-1</f>
        <v>0.9471428571428571</v>
      </c>
      <c r="H23" s="88" t="s">
        <v>2331</v>
      </c>
      <c r="I23" s="89">
        <f>SUM(I4,I6,I14,I17,I21)</f>
        <v>454723</v>
      </c>
      <c r="J23" s="89">
        <f>SUM(J4,J6,J14,J17,J21)</f>
        <v>651485</v>
      </c>
      <c r="K23" s="89">
        <f>SUM(K4,K6,K14,K17,K21)</f>
        <v>613001</v>
      </c>
      <c r="L23" s="105">
        <f>K23/J23</f>
        <v>0.9409288011235869</v>
      </c>
      <c r="M23" s="89">
        <f>SUM(M4,M6,M14,M17,M21)</f>
        <v>546069</v>
      </c>
      <c r="N23" s="22">
        <f>K23/M23-1</f>
        <v>0.1225705908960224</v>
      </c>
    </row>
    <row r="24" spans="1:14" ht="30" customHeight="1">
      <c r="A24" s="90" t="s">
        <v>57</v>
      </c>
      <c r="B24" s="89">
        <f>SUM(B25:B30)</f>
        <v>454048</v>
      </c>
      <c r="C24" s="89">
        <f>SUM(C25:C30)</f>
        <v>650810</v>
      </c>
      <c r="D24" s="89">
        <f>SUM(D25:D30)</f>
        <v>690445</v>
      </c>
      <c r="E24" s="73">
        <f t="shared" si="0"/>
        <v>1.0609010310228792</v>
      </c>
      <c r="F24" s="89">
        <f>SUM(F25:F30)</f>
        <v>604062</v>
      </c>
      <c r="G24" s="73">
        <f>D24/F24-1</f>
        <v>0.14300353274994948</v>
      </c>
      <c r="H24" s="90" t="s">
        <v>58</v>
      </c>
      <c r="I24" s="100">
        <f>SUM(I25:I28)</f>
        <v>0</v>
      </c>
      <c r="J24" s="100">
        <f>SUM(J25:J28)</f>
        <v>0</v>
      </c>
      <c r="K24" s="100">
        <f>SUM(K25:K28)</f>
        <v>78807</v>
      </c>
      <c r="L24" s="105"/>
      <c r="M24" s="100">
        <f>SUM(M25:M28)</f>
        <v>58693</v>
      </c>
      <c r="N24" s="22">
        <f>K24/M24-1</f>
        <v>0.34269844785579195</v>
      </c>
    </row>
    <row r="25" spans="1:14" ht="32.25" customHeight="1">
      <c r="A25" s="91" t="s">
        <v>2332</v>
      </c>
      <c r="B25" s="92">
        <f>365411+2160</f>
        <v>367571</v>
      </c>
      <c r="C25" s="92">
        <v>554333</v>
      </c>
      <c r="D25" s="29">
        <v>650264</v>
      </c>
      <c r="E25" s="73">
        <f t="shared" si="0"/>
        <v>1.1730566284164934</v>
      </c>
      <c r="F25" s="72">
        <v>170770</v>
      </c>
      <c r="G25" s="73">
        <f>D25/F25-1</f>
        <v>2.8078350998418924</v>
      </c>
      <c r="H25" s="86" t="s">
        <v>2333</v>
      </c>
      <c r="I25" s="109"/>
      <c r="J25" s="109"/>
      <c r="K25" s="29"/>
      <c r="L25" s="105"/>
      <c r="M25" s="110"/>
      <c r="N25" s="22"/>
    </row>
    <row r="26" spans="1:14" s="62" customFormat="1" ht="35.25" customHeight="1">
      <c r="A26" s="91" t="s">
        <v>2334</v>
      </c>
      <c r="B26" s="93"/>
      <c r="C26" s="72"/>
      <c r="D26" s="29"/>
      <c r="E26" s="73"/>
      <c r="F26" s="72"/>
      <c r="G26" s="73"/>
      <c r="H26" s="94" t="s">
        <v>2335</v>
      </c>
      <c r="I26" s="110"/>
      <c r="J26" s="110"/>
      <c r="K26" s="72"/>
      <c r="L26" s="105"/>
      <c r="M26" s="110"/>
      <c r="N26" s="22"/>
    </row>
    <row r="27" spans="1:14" s="62" customFormat="1" ht="32.25" customHeight="1">
      <c r="A27" s="91" t="s">
        <v>2336</v>
      </c>
      <c r="B27" s="95">
        <v>86477</v>
      </c>
      <c r="C27" s="79">
        <v>86477</v>
      </c>
      <c r="D27" s="29">
        <v>30181</v>
      </c>
      <c r="E27" s="73">
        <f t="shared" si="0"/>
        <v>0.34900609410594724</v>
      </c>
      <c r="F27" s="72">
        <v>433292</v>
      </c>
      <c r="G27" s="73">
        <f>D27/F27-1</f>
        <v>-0.9303448944360847</v>
      </c>
      <c r="H27" s="94" t="s">
        <v>2337</v>
      </c>
      <c r="I27" s="109"/>
      <c r="J27" s="109"/>
      <c r="K27" s="29">
        <v>40323</v>
      </c>
      <c r="L27" s="105"/>
      <c r="M27" s="111">
        <v>28512</v>
      </c>
      <c r="N27" s="22">
        <f>K27/M27-1</f>
        <v>0.414246632996633</v>
      </c>
    </row>
    <row r="28" spans="1:14" s="62" customFormat="1" ht="32.25" customHeight="1">
      <c r="A28" s="91" t="s">
        <v>2338</v>
      </c>
      <c r="B28" s="93"/>
      <c r="C28" s="72">
        <v>10000</v>
      </c>
      <c r="D28" s="29">
        <v>10000</v>
      </c>
      <c r="E28" s="73">
        <f t="shared" si="0"/>
        <v>1</v>
      </c>
      <c r="F28" s="72"/>
      <c r="G28" s="73"/>
      <c r="H28" s="94" t="s">
        <v>2339</v>
      </c>
      <c r="I28" s="109"/>
      <c r="J28" s="109"/>
      <c r="K28" s="29">
        <v>38484</v>
      </c>
      <c r="L28" s="105"/>
      <c r="M28" s="72">
        <v>30181</v>
      </c>
      <c r="N28" s="22">
        <f>K28/M28-1</f>
        <v>0.2751068553063185</v>
      </c>
    </row>
    <row r="29" spans="1:14" s="63" customFormat="1" ht="28.5" customHeight="1">
      <c r="A29" s="91" t="s">
        <v>2340</v>
      </c>
      <c r="B29" s="93"/>
      <c r="C29" s="72"/>
      <c r="D29" s="29"/>
      <c r="E29" s="73"/>
      <c r="F29" s="72"/>
      <c r="G29" s="73"/>
      <c r="H29" s="94"/>
      <c r="I29" s="97"/>
      <c r="J29" s="97"/>
      <c r="K29" s="97"/>
      <c r="L29" s="97"/>
      <c r="M29" s="97"/>
      <c r="N29" s="97"/>
    </row>
    <row r="30" spans="1:14" s="63" customFormat="1" ht="28.5" customHeight="1">
      <c r="A30" s="96" t="s">
        <v>2341</v>
      </c>
      <c r="B30" s="93"/>
      <c r="C30" s="72"/>
      <c r="D30" s="72"/>
      <c r="E30" s="73"/>
      <c r="F30" s="72"/>
      <c r="G30" s="73"/>
      <c r="H30" s="94"/>
      <c r="I30" s="79"/>
      <c r="J30" s="79"/>
      <c r="K30" s="72"/>
      <c r="L30" s="105"/>
      <c r="M30" s="111"/>
      <c r="N30" s="22"/>
    </row>
    <row r="31" spans="1:14" s="63" customFormat="1" ht="28.5" customHeight="1">
      <c r="A31" s="97"/>
      <c r="B31" s="97"/>
      <c r="C31" s="97"/>
      <c r="D31" s="97"/>
      <c r="E31" s="97"/>
      <c r="F31" s="97"/>
      <c r="G31" s="73"/>
      <c r="H31" s="94"/>
      <c r="I31" s="79"/>
      <c r="J31" s="79"/>
      <c r="K31" s="72"/>
      <c r="L31" s="105"/>
      <c r="M31" s="111"/>
      <c r="N31" s="22"/>
    </row>
    <row r="32" spans="1:14" s="63" customFormat="1" ht="28.5" customHeight="1">
      <c r="A32" s="97"/>
      <c r="B32" s="97"/>
      <c r="C32" s="97"/>
      <c r="D32" s="97"/>
      <c r="E32" s="97"/>
      <c r="F32" s="97"/>
      <c r="G32" s="73"/>
      <c r="H32" s="94"/>
      <c r="I32" s="79"/>
      <c r="J32" s="79"/>
      <c r="K32" s="72"/>
      <c r="L32" s="105"/>
      <c r="M32" s="111"/>
      <c r="N32" s="22"/>
    </row>
    <row r="33" spans="1:14" s="63" customFormat="1" ht="28.5" customHeight="1">
      <c r="A33" s="97"/>
      <c r="B33" s="97"/>
      <c r="C33" s="97"/>
      <c r="D33" s="97"/>
      <c r="E33" s="97"/>
      <c r="F33" s="97"/>
      <c r="G33" s="73"/>
      <c r="H33" s="94"/>
      <c r="I33" s="79"/>
      <c r="J33" s="79"/>
      <c r="K33" s="72"/>
      <c r="L33" s="105"/>
      <c r="M33" s="111"/>
      <c r="N33" s="22"/>
    </row>
    <row r="34" spans="1:14" s="63" customFormat="1" ht="28.5" customHeight="1">
      <c r="A34" s="97"/>
      <c r="B34" s="97"/>
      <c r="C34" s="97"/>
      <c r="D34" s="97"/>
      <c r="E34" s="97"/>
      <c r="F34" s="97"/>
      <c r="G34" s="73"/>
      <c r="H34" s="94"/>
      <c r="I34" s="79"/>
      <c r="J34" s="79"/>
      <c r="K34" s="72"/>
      <c r="L34" s="105"/>
      <c r="M34" s="111"/>
      <c r="N34" s="22"/>
    </row>
    <row r="35" spans="1:14" s="63" customFormat="1" ht="28.5" customHeight="1">
      <c r="A35" s="97"/>
      <c r="B35" s="97"/>
      <c r="C35" s="97"/>
      <c r="D35" s="97"/>
      <c r="E35" s="97"/>
      <c r="F35" s="97"/>
      <c r="G35" s="73"/>
      <c r="H35" s="94"/>
      <c r="I35" s="79"/>
      <c r="J35" s="79"/>
      <c r="K35" s="72"/>
      <c r="L35" s="105"/>
      <c r="M35" s="111"/>
      <c r="N35" s="22"/>
    </row>
    <row r="36" spans="1:14" s="63" customFormat="1" ht="28.5" customHeight="1">
      <c r="A36" s="96"/>
      <c r="B36" s="93"/>
      <c r="C36" s="72"/>
      <c r="D36" s="72"/>
      <c r="E36" s="73"/>
      <c r="F36" s="72"/>
      <c r="G36" s="73"/>
      <c r="H36" s="94"/>
      <c r="I36" s="79"/>
      <c r="J36" s="79"/>
      <c r="K36" s="72"/>
      <c r="L36" s="105"/>
      <c r="M36" s="111"/>
      <c r="N36" s="22"/>
    </row>
    <row r="37" spans="1:14" s="63" customFormat="1" ht="20.25" customHeight="1">
      <c r="A37" s="96"/>
      <c r="B37" s="93"/>
      <c r="C37" s="72"/>
      <c r="D37" s="98"/>
      <c r="E37" s="73"/>
      <c r="F37" s="98"/>
      <c r="G37" s="73"/>
      <c r="H37" s="86"/>
      <c r="I37" s="86"/>
      <c r="J37" s="86"/>
      <c r="K37" s="86"/>
      <c r="L37" s="105"/>
      <c r="M37" s="86"/>
      <c r="N37" s="22"/>
    </row>
    <row r="38" spans="1:15" s="63" customFormat="1" ht="20.25" customHeight="1">
      <c r="A38" s="99" t="s">
        <v>2342</v>
      </c>
      <c r="B38" s="100">
        <f>+B23+B24</f>
        <v>454723</v>
      </c>
      <c r="C38" s="100">
        <f>+C23+C24</f>
        <v>651485</v>
      </c>
      <c r="D38" s="100">
        <f>+D23+D24</f>
        <v>691808</v>
      </c>
      <c r="E38" s="73">
        <f>D38/C38</f>
        <v>1.0618939806749197</v>
      </c>
      <c r="F38" s="100">
        <f>+F23+F24</f>
        <v>604762</v>
      </c>
      <c r="G38" s="73">
        <f>D38/F38-1</f>
        <v>0.14393430804184115</v>
      </c>
      <c r="H38" s="99" t="s">
        <v>2343</v>
      </c>
      <c r="I38" s="100">
        <f>+I23+I24</f>
        <v>454723</v>
      </c>
      <c r="J38" s="100">
        <f>+J23+J24</f>
        <v>651485</v>
      </c>
      <c r="K38" s="100">
        <f>+K23+K24</f>
        <v>691808</v>
      </c>
      <c r="L38" s="105">
        <f>K38/J38</f>
        <v>1.0618939806749197</v>
      </c>
      <c r="M38" s="100">
        <f>+M23+M24</f>
        <v>604762</v>
      </c>
      <c r="N38" s="22">
        <f>K38/M38-1</f>
        <v>0.14393430804184115</v>
      </c>
      <c r="O38" s="112"/>
    </row>
    <row r="39" ht="21.75" customHeight="1"/>
    <row r="40" ht="21.75" customHeight="1"/>
    <row r="42" ht="29.25" customHeight="1"/>
  </sheetData>
  <sheetProtection/>
  <mergeCells count="1">
    <mergeCell ref="A1:N1"/>
  </mergeCells>
  <printOptions horizontalCentered="1"/>
  <pageMargins left="0" right="0" top="0.9840277777777777" bottom="0.9840277777777777" header="0.5111111111111111" footer="0.5111111111111111"/>
  <pageSetup fitToHeight="0" fitToWidth="1" horizontalDpi="600" verticalDpi="600" orientation="landscape" paperSize="8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8"/>
  <sheetViews>
    <sheetView defaultGridColor="0" zoomScaleSheetLayoutView="100" colorId="30" workbookViewId="0" topLeftCell="A1">
      <selection activeCell="U10" sqref="U10"/>
    </sheetView>
  </sheetViews>
  <sheetFormatPr defaultColWidth="9.00390625" defaultRowHeight="14.25"/>
  <cols>
    <col min="1" max="1" width="7.25390625" style="49" customWidth="1"/>
    <col min="2" max="2" width="13.125" style="49" customWidth="1"/>
    <col min="3" max="5" width="13.625" style="49" customWidth="1"/>
    <col min="6" max="6" width="19.375" style="49" customWidth="1"/>
    <col min="7" max="16384" width="9.00390625" style="49" customWidth="1"/>
  </cols>
  <sheetData>
    <row r="2" spans="1:6" ht="21.75" customHeight="1">
      <c r="A2" s="57" t="s">
        <v>2344</v>
      </c>
      <c r="B2" s="57"/>
      <c r="C2" s="57"/>
      <c r="D2" s="57"/>
      <c r="E2" s="57"/>
      <c r="F2" s="57"/>
    </row>
    <row r="3" ht="14.25">
      <c r="F3" s="58" t="s">
        <v>2</v>
      </c>
    </row>
    <row r="4" spans="1:6" ht="18" customHeight="1">
      <c r="A4" s="59" t="s">
        <v>2229</v>
      </c>
      <c r="B4" s="59" t="s">
        <v>2230</v>
      </c>
      <c r="C4" s="59" t="s">
        <v>2231</v>
      </c>
      <c r="D4" s="59" t="s">
        <v>2232</v>
      </c>
      <c r="E4" s="59" t="s">
        <v>2233</v>
      </c>
      <c r="F4" s="59" t="s">
        <v>2234</v>
      </c>
    </row>
    <row r="5" spans="1:6" ht="14.25">
      <c r="A5" s="60">
        <v>1</v>
      </c>
      <c r="B5" s="60" t="s">
        <v>2235</v>
      </c>
      <c r="C5" s="60" t="s">
        <v>2235</v>
      </c>
      <c r="D5" s="60" t="s">
        <v>2235</v>
      </c>
      <c r="E5" s="60" t="s">
        <v>2235</v>
      </c>
      <c r="F5" s="60" t="s">
        <v>2235</v>
      </c>
    </row>
    <row r="6" spans="1:6" ht="14.25">
      <c r="A6" s="60"/>
      <c r="B6" s="60"/>
      <c r="C6" s="60"/>
      <c r="D6" s="60"/>
      <c r="E6" s="60"/>
      <c r="F6" s="60"/>
    </row>
    <row r="7" spans="1:6" ht="14.25">
      <c r="A7" s="60" t="s">
        <v>2236</v>
      </c>
      <c r="B7" s="60"/>
      <c r="C7" s="60"/>
      <c r="D7" s="60">
        <v>0</v>
      </c>
      <c r="E7" s="60">
        <v>0</v>
      </c>
      <c r="F7" s="60">
        <v>0</v>
      </c>
    </row>
    <row r="8" spans="1:6" ht="14.25" customHeight="1">
      <c r="A8" s="61" t="s">
        <v>2237</v>
      </c>
      <c r="B8" s="61"/>
      <c r="C8" s="61"/>
      <c r="D8" s="61"/>
      <c r="E8" s="61"/>
      <c r="F8" s="61"/>
    </row>
  </sheetData>
  <sheetProtection/>
  <mergeCells count="2">
    <mergeCell ref="A2:F2"/>
    <mergeCell ref="A8:F8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C14" sqref="C14"/>
    </sheetView>
  </sheetViews>
  <sheetFormatPr defaultColWidth="9.00390625" defaultRowHeight="14.25"/>
  <cols>
    <col min="1" max="1" width="9.125" style="47" customWidth="1"/>
    <col min="2" max="2" width="28.375" style="47" customWidth="1"/>
    <col min="3" max="4" width="28.375" style="48" customWidth="1"/>
    <col min="5" max="16384" width="9.00390625" style="49" customWidth="1"/>
  </cols>
  <sheetData>
    <row r="1" spans="1:4" ht="39.75" customHeight="1">
      <c r="A1" s="50" t="s">
        <v>2345</v>
      </c>
      <c r="B1" s="50"/>
      <c r="C1" s="50"/>
      <c r="D1" s="50"/>
    </row>
    <row r="2" spans="1:4" ht="14.25">
      <c r="A2" s="51"/>
      <c r="B2" s="51"/>
      <c r="C2" s="52"/>
      <c r="D2" s="52" t="s">
        <v>2346</v>
      </c>
    </row>
    <row r="3" spans="1:4" ht="14.25">
      <c r="A3" s="53" t="s">
        <v>2229</v>
      </c>
      <c r="B3" s="53" t="s">
        <v>2230</v>
      </c>
      <c r="C3" s="54" t="s">
        <v>2347</v>
      </c>
      <c r="D3" s="54" t="s">
        <v>2348</v>
      </c>
    </row>
    <row r="4" spans="1:4" ht="14.25">
      <c r="A4" s="55" t="s">
        <v>2236</v>
      </c>
      <c r="B4" s="55"/>
      <c r="C4" s="55">
        <f>SUM(C5:C5)</f>
        <v>0</v>
      </c>
      <c r="D4" s="55">
        <f>SUM(D5:D5)</f>
        <v>0</v>
      </c>
    </row>
    <row r="5" spans="1:4" ht="14.25">
      <c r="A5" s="55" t="s">
        <v>2349</v>
      </c>
      <c r="B5" s="55" t="s">
        <v>2262</v>
      </c>
      <c r="C5" s="55">
        <v>0</v>
      </c>
      <c r="D5" s="55">
        <v>0</v>
      </c>
    </row>
    <row r="6" spans="1:4" ht="28.5" customHeight="1">
      <c r="A6" s="56"/>
      <c r="B6" s="56"/>
      <c r="C6" s="56"/>
      <c r="D6" s="56"/>
    </row>
  </sheetData>
  <sheetProtection/>
  <mergeCells count="3">
    <mergeCell ref="A1:D1"/>
    <mergeCell ref="A4:B4"/>
    <mergeCell ref="A6:D6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9:B19"/>
  <sheetViews>
    <sheetView zoomScaleSheetLayoutView="100" workbookViewId="0" topLeftCell="A1">
      <selection activeCell="H19" sqref="H19"/>
    </sheetView>
  </sheetViews>
  <sheetFormatPr defaultColWidth="9.00390625" defaultRowHeight="14.25"/>
  <sheetData>
    <row r="19" ht="35.25">
      <c r="B19" s="13" t="s">
        <v>2350</v>
      </c>
    </row>
  </sheetData>
  <sheetProtection/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SheetLayoutView="100" workbookViewId="0" topLeftCell="A1">
      <selection activeCell="A1" sqref="A1:F1"/>
    </sheetView>
  </sheetViews>
  <sheetFormatPr defaultColWidth="25.125" defaultRowHeight="14.25"/>
  <cols>
    <col min="1" max="1" width="22.25390625" style="16" customWidth="1"/>
    <col min="2" max="2" width="12.125" style="16" customWidth="1"/>
    <col min="3" max="3" width="11.375" style="16" customWidth="1"/>
    <col min="4" max="4" width="26.50390625" style="16" customWidth="1"/>
    <col min="5" max="5" width="14.125" style="16" customWidth="1"/>
    <col min="6" max="6" width="11.75390625" style="16" customWidth="1"/>
    <col min="7" max="251" width="9.125" style="18" customWidth="1"/>
    <col min="252" max="252" width="25.75390625" style="18" customWidth="1"/>
    <col min="253" max="253" width="9.125" style="18" hidden="1" customWidth="1"/>
    <col min="254" max="255" width="16.75390625" style="18" customWidth="1"/>
    <col min="256" max="256" width="25.125" style="18" customWidth="1"/>
  </cols>
  <sheetData>
    <row r="1" spans="1:6" s="31" customFormat="1" ht="33.75" customHeight="1">
      <c r="A1" s="33" t="s">
        <v>2351</v>
      </c>
      <c r="B1" s="33"/>
      <c r="C1" s="33"/>
      <c r="D1" s="33"/>
      <c r="E1" s="33"/>
      <c r="F1" s="33"/>
    </row>
    <row r="2" spans="1:6" s="31" customFormat="1" ht="16.5" customHeight="1">
      <c r="A2" s="34" t="s">
        <v>2352</v>
      </c>
      <c r="B2" s="34"/>
      <c r="C2" s="34"/>
      <c r="D2" s="34"/>
      <c r="E2" s="34"/>
      <c r="F2" s="34"/>
    </row>
    <row r="3" spans="1:6" s="31" customFormat="1" ht="26.25" customHeight="1">
      <c r="A3" s="35" t="s">
        <v>2353</v>
      </c>
      <c r="B3" s="35" t="s">
        <v>2354</v>
      </c>
      <c r="C3" s="35" t="s">
        <v>83</v>
      </c>
      <c r="D3" s="35" t="s">
        <v>2353</v>
      </c>
      <c r="E3" s="35" t="s">
        <v>2354</v>
      </c>
      <c r="F3" s="35" t="s">
        <v>83</v>
      </c>
    </row>
    <row r="4" spans="1:6" s="31" customFormat="1" ht="26.25" customHeight="1">
      <c r="A4" s="36" t="s">
        <v>2355</v>
      </c>
      <c r="B4" s="37">
        <v>3532</v>
      </c>
      <c r="C4" s="37">
        <v>2432</v>
      </c>
      <c r="D4" s="38" t="s">
        <v>2356</v>
      </c>
      <c r="E4" s="37">
        <v>350</v>
      </c>
      <c r="F4" s="37">
        <v>353</v>
      </c>
    </row>
    <row r="5" spans="1:6" s="31" customFormat="1" ht="26.25" customHeight="1">
      <c r="A5" s="36" t="s">
        <v>2357</v>
      </c>
      <c r="B5" s="37">
        <v>0</v>
      </c>
      <c r="C5" s="37">
        <v>3524</v>
      </c>
      <c r="D5" s="38" t="s">
        <v>2358</v>
      </c>
      <c r="E5" s="37">
        <v>0</v>
      </c>
      <c r="F5" s="37">
        <v>0</v>
      </c>
    </row>
    <row r="6" spans="1:6" s="31" customFormat="1" ht="26.25" customHeight="1">
      <c r="A6" s="36" t="s">
        <v>2359</v>
      </c>
      <c r="B6" s="37">
        <v>0</v>
      </c>
      <c r="C6" s="37">
        <v>0</v>
      </c>
      <c r="D6" s="38" t="s">
        <v>2360</v>
      </c>
      <c r="E6" s="37">
        <v>1680</v>
      </c>
      <c r="F6" s="37">
        <v>1380</v>
      </c>
    </row>
    <row r="7" spans="1:6" s="31" customFormat="1" ht="26.25" customHeight="1">
      <c r="A7" s="36" t="s">
        <v>2361</v>
      </c>
      <c r="B7" s="37">
        <v>0</v>
      </c>
      <c r="C7" s="37">
        <v>0</v>
      </c>
      <c r="D7" s="38" t="s">
        <v>2362</v>
      </c>
      <c r="E7" s="37">
        <v>0</v>
      </c>
      <c r="F7" s="37">
        <v>0</v>
      </c>
    </row>
    <row r="8" spans="1:6" s="31" customFormat="1" ht="26.25" customHeight="1">
      <c r="A8" s="36" t="s">
        <v>2363</v>
      </c>
      <c r="B8" s="37">
        <v>0</v>
      </c>
      <c r="C8" s="37">
        <v>0</v>
      </c>
      <c r="D8" s="36" t="s">
        <v>2337</v>
      </c>
      <c r="E8" s="39">
        <v>1060</v>
      </c>
      <c r="F8" s="39">
        <v>4433</v>
      </c>
    </row>
    <row r="9" spans="1:6" s="31" customFormat="1" ht="26.25" customHeight="1">
      <c r="A9" s="36"/>
      <c r="B9" s="37"/>
      <c r="C9" s="37"/>
      <c r="D9" s="38" t="s">
        <v>2364</v>
      </c>
      <c r="E9" s="37">
        <v>458</v>
      </c>
      <c r="F9" s="37">
        <v>70</v>
      </c>
    </row>
    <row r="10" spans="1:14" s="32" customFormat="1" ht="26.25" customHeight="1">
      <c r="A10" s="40" t="s">
        <v>2365</v>
      </c>
      <c r="B10" s="41">
        <f>SUM(B4:B8)</f>
        <v>3532</v>
      </c>
      <c r="C10" s="41">
        <f>SUM(C4:C8)</f>
        <v>5956</v>
      </c>
      <c r="D10" s="40" t="s">
        <v>2366</v>
      </c>
      <c r="E10" s="42">
        <f>SUM(E4:E9)</f>
        <v>3548</v>
      </c>
      <c r="F10" s="42">
        <f>SUM(F4:F9)</f>
        <v>6236</v>
      </c>
      <c r="H10" s="43"/>
      <c r="I10" s="43"/>
      <c r="K10" s="43"/>
      <c r="L10" s="43"/>
      <c r="N10" s="43"/>
    </row>
    <row r="11" spans="1:6" s="31" customFormat="1" ht="26.25" customHeight="1">
      <c r="A11" s="36" t="s">
        <v>2336</v>
      </c>
      <c r="B11" s="44">
        <v>16</v>
      </c>
      <c r="C11" s="37">
        <v>1039</v>
      </c>
      <c r="D11" s="36" t="s">
        <v>2367</v>
      </c>
      <c r="E11" s="45">
        <v>0</v>
      </c>
      <c r="F11" s="37">
        <v>759</v>
      </c>
    </row>
    <row r="12" spans="1:6" s="31" customFormat="1" ht="26.25" customHeight="1">
      <c r="A12" s="36"/>
      <c r="B12" s="37"/>
      <c r="C12" s="37"/>
      <c r="D12" s="39"/>
      <c r="E12" s="39"/>
      <c r="F12" s="39"/>
    </row>
    <row r="13" spans="1:6" s="31" customFormat="1" ht="26.25" customHeight="1">
      <c r="A13" s="36"/>
      <c r="B13" s="46"/>
      <c r="C13" s="37"/>
      <c r="D13" s="36"/>
      <c r="E13" s="45"/>
      <c r="F13" s="45"/>
    </row>
    <row r="14" spans="1:6" s="31" customFormat="1" ht="26.25" customHeight="1">
      <c r="A14" s="36"/>
      <c r="B14" s="46"/>
      <c r="C14" s="37"/>
      <c r="D14" s="36"/>
      <c r="E14" s="45"/>
      <c r="F14" s="45"/>
    </row>
    <row r="15" spans="1:6" s="31" customFormat="1" ht="26.25" customHeight="1">
      <c r="A15" s="36"/>
      <c r="B15" s="37"/>
      <c r="C15" s="37"/>
      <c r="D15" s="36"/>
      <c r="E15" s="45"/>
      <c r="F15" s="45"/>
    </row>
    <row r="16" spans="1:6" s="32" customFormat="1" ht="26.25" customHeight="1">
      <c r="A16" s="40" t="s">
        <v>2368</v>
      </c>
      <c r="B16" s="41">
        <f>+B10+B11</f>
        <v>3548</v>
      </c>
      <c r="C16" s="41">
        <f>+C10+C11</f>
        <v>6995</v>
      </c>
      <c r="D16" s="40" t="s">
        <v>2369</v>
      </c>
      <c r="E16" s="41">
        <f>SUM(E10:E11)</f>
        <v>3548</v>
      </c>
      <c r="F16" s="41">
        <f>SUM(F10:F11)</f>
        <v>6995</v>
      </c>
    </row>
    <row r="17" spans="1:6" ht="14.25">
      <c r="A17" s="18"/>
      <c r="B17" s="18"/>
      <c r="C17" s="18"/>
      <c r="D17" s="18"/>
      <c r="E17" s="18"/>
      <c r="F17" s="18"/>
    </row>
  </sheetData>
  <sheetProtection/>
  <mergeCells count="2">
    <mergeCell ref="A1:F1"/>
    <mergeCell ref="A2:F2"/>
  </mergeCells>
  <printOptions gridLines="1" horizontalCentered="1" verticalCentered="1"/>
  <pageMargins left="0.6680555555555555" right="0.4326388888888889" top="0.9840277777777777" bottom="0.9840277777777777" header="0.5111111111111111" footer="0.5111111111111111"/>
  <pageSetup blackAndWhite="1" fitToHeight="1" fitToWidth="1" horizontalDpi="600" verticalDpi="600" orientation="landscape" paperSize="8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showZeros="0" zoomScale="120" zoomScaleNormal="120" zoomScaleSheetLayoutView="100" workbookViewId="0" topLeftCell="A1">
      <pane ySplit="3" topLeftCell="A43" activePane="bottomLeft" state="frozen"/>
      <selection pane="bottomLeft" activeCell="I66" sqref="I66"/>
    </sheetView>
  </sheetViews>
  <sheetFormatPr defaultColWidth="9.125" defaultRowHeight="14.25"/>
  <cols>
    <col min="1" max="1" width="34.50390625" style="16" customWidth="1"/>
    <col min="2" max="2" width="13.625" style="16" customWidth="1"/>
    <col min="3" max="3" width="12.875" style="16" customWidth="1"/>
    <col min="4" max="4" width="12.875" style="17" customWidth="1"/>
    <col min="5" max="5" width="33.125" style="16" customWidth="1"/>
    <col min="6" max="6" width="13.75390625" style="16" customWidth="1"/>
    <col min="7" max="7" width="14.875" style="16" customWidth="1"/>
    <col min="8" max="8" width="11.875" style="17" customWidth="1"/>
    <col min="9" max="16384" width="9.125" style="18" customWidth="1"/>
  </cols>
  <sheetData>
    <row r="1" spans="1:8" ht="22.5">
      <c r="A1" s="19" t="s">
        <v>2370</v>
      </c>
      <c r="B1" s="19"/>
      <c r="C1" s="19"/>
      <c r="D1" s="19"/>
      <c r="E1" s="19"/>
      <c r="F1" s="19"/>
      <c r="G1" s="19"/>
      <c r="H1" s="19"/>
    </row>
    <row r="2" spans="1:8" ht="16.5" customHeight="1">
      <c r="A2" s="20" t="s">
        <v>2352</v>
      </c>
      <c r="B2" s="20"/>
      <c r="C2" s="20"/>
      <c r="D2" s="20"/>
      <c r="E2" s="20"/>
      <c r="F2" s="20"/>
      <c r="G2" s="20"/>
      <c r="H2" s="20"/>
    </row>
    <row r="3" spans="1:8" s="14" customFormat="1" ht="30" customHeight="1">
      <c r="A3" s="21" t="s">
        <v>2353</v>
      </c>
      <c r="B3" s="21" t="s">
        <v>2371</v>
      </c>
      <c r="C3" s="21" t="s">
        <v>2372</v>
      </c>
      <c r="D3" s="22" t="s">
        <v>9</v>
      </c>
      <c r="E3" s="21" t="s">
        <v>2353</v>
      </c>
      <c r="F3" s="21" t="s">
        <v>2371</v>
      </c>
      <c r="G3" s="21" t="s">
        <v>2372</v>
      </c>
      <c r="H3" s="22" t="s">
        <v>9</v>
      </c>
    </row>
    <row r="4" spans="1:8" ht="17.25" customHeight="1">
      <c r="A4" s="23" t="s">
        <v>2355</v>
      </c>
      <c r="B4" s="24">
        <f>SUM(B5:B34)</f>
        <v>2432</v>
      </c>
      <c r="C4" s="24">
        <f>SUM(C5:C34)</f>
        <v>2955</v>
      </c>
      <c r="D4" s="25">
        <f>B4/C4-1</f>
        <v>-0.17698815566835868</v>
      </c>
      <c r="E4" s="24" t="s">
        <v>2356</v>
      </c>
      <c r="F4" s="24">
        <f>+SUM(F5:F13)</f>
        <v>353</v>
      </c>
      <c r="G4" s="24">
        <f>+SUM(G5:G13)</f>
        <v>1300</v>
      </c>
      <c r="H4" s="25">
        <f>F4/G4-1</f>
        <v>-0.7284615384615385</v>
      </c>
    </row>
    <row r="5" spans="1:8" ht="17.25" customHeight="1">
      <c r="A5" s="24" t="s">
        <v>2373</v>
      </c>
      <c r="B5" s="24"/>
      <c r="C5" s="24"/>
      <c r="D5" s="25"/>
      <c r="E5" s="24" t="s">
        <v>2374</v>
      </c>
      <c r="F5" s="24"/>
      <c r="G5" s="24"/>
      <c r="H5" s="25"/>
    </row>
    <row r="6" spans="1:8" ht="17.25" customHeight="1">
      <c r="A6" s="24" t="s">
        <v>2375</v>
      </c>
      <c r="B6" s="24"/>
      <c r="C6" s="24"/>
      <c r="D6" s="25"/>
      <c r="E6" s="24" t="s">
        <v>2376</v>
      </c>
      <c r="F6" s="24"/>
      <c r="G6" s="24"/>
      <c r="H6" s="25"/>
    </row>
    <row r="7" spans="1:8" ht="17.25" customHeight="1">
      <c r="A7" s="24" t="s">
        <v>2377</v>
      </c>
      <c r="B7" s="24"/>
      <c r="C7" s="24"/>
      <c r="D7" s="25"/>
      <c r="E7" s="24" t="s">
        <v>2378</v>
      </c>
      <c r="F7" s="24"/>
      <c r="G7" s="24"/>
      <c r="H7" s="25"/>
    </row>
    <row r="8" spans="1:8" ht="17.25" customHeight="1">
      <c r="A8" s="24" t="s">
        <v>2379</v>
      </c>
      <c r="B8" s="24"/>
      <c r="C8" s="24"/>
      <c r="D8" s="25"/>
      <c r="E8" s="24" t="s">
        <v>2380</v>
      </c>
      <c r="F8" s="24"/>
      <c r="G8" s="24"/>
      <c r="H8" s="25"/>
    </row>
    <row r="9" spans="1:8" ht="17.25" customHeight="1">
      <c r="A9" s="24" t="s">
        <v>2381</v>
      </c>
      <c r="B9" s="24"/>
      <c r="C9" s="24"/>
      <c r="D9" s="25"/>
      <c r="E9" s="24" t="s">
        <v>2382</v>
      </c>
      <c r="F9" s="24"/>
      <c r="G9" s="24"/>
      <c r="H9" s="25"/>
    </row>
    <row r="10" spans="1:8" ht="17.25" customHeight="1">
      <c r="A10" s="24" t="s">
        <v>2383</v>
      </c>
      <c r="B10" s="24"/>
      <c r="C10" s="24"/>
      <c r="D10" s="25"/>
      <c r="E10" s="24" t="s">
        <v>2384</v>
      </c>
      <c r="F10" s="24"/>
      <c r="G10" s="24"/>
      <c r="H10" s="25"/>
    </row>
    <row r="11" spans="1:8" ht="17.25" customHeight="1">
      <c r="A11" s="24" t="s">
        <v>2385</v>
      </c>
      <c r="B11" s="24"/>
      <c r="C11" s="24"/>
      <c r="D11" s="25"/>
      <c r="E11" s="24" t="s">
        <v>2386</v>
      </c>
      <c r="F11" s="24">
        <v>0</v>
      </c>
      <c r="G11" s="24">
        <v>400</v>
      </c>
      <c r="H11" s="25">
        <f>F11/G11-1</f>
        <v>-1</v>
      </c>
    </row>
    <row r="12" spans="1:8" ht="17.25" customHeight="1">
      <c r="A12" s="24" t="s">
        <v>2387</v>
      </c>
      <c r="B12" s="24"/>
      <c r="C12" s="24"/>
      <c r="D12" s="25"/>
      <c r="E12" s="24" t="s">
        <v>2388</v>
      </c>
      <c r="F12" s="24"/>
      <c r="G12" s="24"/>
      <c r="H12" s="25"/>
    </row>
    <row r="13" spans="1:8" ht="17.25" customHeight="1">
      <c r="A13" s="24" t="s">
        <v>2389</v>
      </c>
      <c r="B13" s="24"/>
      <c r="C13" s="24"/>
      <c r="D13" s="25"/>
      <c r="E13" s="24" t="s">
        <v>2390</v>
      </c>
      <c r="F13" s="24">
        <v>353</v>
      </c>
      <c r="G13" s="24">
        <v>900</v>
      </c>
      <c r="H13" s="25">
        <f>F13/G13-1</f>
        <v>-0.6077777777777778</v>
      </c>
    </row>
    <row r="14" spans="1:8" ht="17.25" customHeight="1">
      <c r="A14" s="24" t="s">
        <v>2391</v>
      </c>
      <c r="B14" s="24"/>
      <c r="C14" s="24"/>
      <c r="D14" s="25"/>
      <c r="E14" s="24" t="s">
        <v>2358</v>
      </c>
      <c r="F14" s="24"/>
      <c r="G14" s="24">
        <f>SUM(G15:G22)</f>
        <v>280</v>
      </c>
      <c r="H14" s="25"/>
    </row>
    <row r="15" spans="1:8" ht="17.25" customHeight="1">
      <c r="A15" s="24" t="s">
        <v>2392</v>
      </c>
      <c r="B15" s="24"/>
      <c r="C15" s="24"/>
      <c r="D15" s="25"/>
      <c r="E15" s="24" t="s">
        <v>2393</v>
      </c>
      <c r="F15" s="24"/>
      <c r="G15" s="24"/>
      <c r="H15" s="25"/>
    </row>
    <row r="16" spans="1:8" ht="17.25" customHeight="1">
      <c r="A16" s="24" t="s">
        <v>2394</v>
      </c>
      <c r="B16" s="24"/>
      <c r="C16" s="24"/>
      <c r="D16" s="25"/>
      <c r="E16" s="24" t="s">
        <v>2395</v>
      </c>
      <c r="F16" s="24"/>
      <c r="G16" s="24"/>
      <c r="H16" s="25"/>
    </row>
    <row r="17" spans="1:8" ht="17.25" customHeight="1">
      <c r="A17" s="24" t="s">
        <v>2396</v>
      </c>
      <c r="B17" s="24"/>
      <c r="C17" s="24"/>
      <c r="D17" s="25"/>
      <c r="E17" s="24" t="s">
        <v>2397</v>
      </c>
      <c r="F17" s="24"/>
      <c r="G17" s="24"/>
      <c r="H17" s="25"/>
    </row>
    <row r="18" spans="1:8" ht="17.25" customHeight="1">
      <c r="A18" s="24" t="s">
        <v>2398</v>
      </c>
      <c r="B18" s="24"/>
      <c r="C18" s="24"/>
      <c r="D18" s="25"/>
      <c r="E18" s="24" t="s">
        <v>2399</v>
      </c>
      <c r="F18" s="24"/>
      <c r="G18" s="24"/>
      <c r="H18" s="25"/>
    </row>
    <row r="19" spans="1:8" ht="17.25" customHeight="1">
      <c r="A19" s="24" t="s">
        <v>2400</v>
      </c>
      <c r="B19" s="24"/>
      <c r="C19" s="24"/>
      <c r="D19" s="25"/>
      <c r="E19" s="24" t="s">
        <v>2401</v>
      </c>
      <c r="F19" s="24">
        <v>0</v>
      </c>
      <c r="G19" s="24">
        <v>280</v>
      </c>
      <c r="H19" s="25">
        <f>F19/G19-1</f>
        <v>-1</v>
      </c>
    </row>
    <row r="20" spans="1:8" ht="17.25" customHeight="1">
      <c r="A20" s="24" t="s">
        <v>2402</v>
      </c>
      <c r="B20" s="24"/>
      <c r="C20" s="24"/>
      <c r="D20" s="25"/>
      <c r="E20" s="24" t="s">
        <v>2403</v>
      </c>
      <c r="F20" s="24"/>
      <c r="G20" s="24"/>
      <c r="H20" s="25"/>
    </row>
    <row r="21" spans="1:8" ht="17.25" customHeight="1">
      <c r="A21" s="24" t="s">
        <v>2404</v>
      </c>
      <c r="B21" s="24"/>
      <c r="C21" s="24"/>
      <c r="D21" s="25"/>
      <c r="E21" s="24" t="s">
        <v>2405</v>
      </c>
      <c r="F21" s="24"/>
      <c r="G21" s="24"/>
      <c r="H21" s="25"/>
    </row>
    <row r="22" spans="1:8" ht="17.25" customHeight="1">
      <c r="A22" s="24" t="s">
        <v>2406</v>
      </c>
      <c r="B22" s="24"/>
      <c r="C22" s="24"/>
      <c r="D22" s="25"/>
      <c r="E22" s="24" t="s">
        <v>2407</v>
      </c>
      <c r="F22" s="24"/>
      <c r="G22" s="24"/>
      <c r="H22" s="25"/>
    </row>
    <row r="23" spans="1:8" ht="17.25" customHeight="1">
      <c r="A23" s="24" t="s">
        <v>2408</v>
      </c>
      <c r="B23" s="24"/>
      <c r="C23" s="24"/>
      <c r="D23" s="25"/>
      <c r="E23" s="24" t="s">
        <v>2409</v>
      </c>
      <c r="F23" s="24">
        <v>1380</v>
      </c>
      <c r="G23" s="24">
        <v>400</v>
      </c>
      <c r="H23" s="25">
        <f>F23/G23-1</f>
        <v>2.45</v>
      </c>
    </row>
    <row r="24" spans="1:8" ht="17.25" customHeight="1">
      <c r="A24" s="24" t="s">
        <v>2410</v>
      </c>
      <c r="B24" s="24"/>
      <c r="C24" s="24"/>
      <c r="D24" s="25"/>
      <c r="E24" s="24" t="s">
        <v>2411</v>
      </c>
      <c r="F24" s="24">
        <v>1380</v>
      </c>
      <c r="G24" s="24">
        <v>400</v>
      </c>
      <c r="H24" s="25">
        <f>F24/G24-1</f>
        <v>2.45</v>
      </c>
    </row>
    <row r="25" spans="1:8" ht="17.25" customHeight="1">
      <c r="A25" s="24" t="s">
        <v>2412</v>
      </c>
      <c r="B25" s="24"/>
      <c r="C25" s="24"/>
      <c r="D25" s="25"/>
      <c r="E25" s="24" t="s">
        <v>2362</v>
      </c>
      <c r="F25" s="24"/>
      <c r="G25" s="24"/>
      <c r="H25" s="25"/>
    </row>
    <row r="26" spans="1:8" ht="17.25" customHeight="1">
      <c r="A26" s="24" t="s">
        <v>2413</v>
      </c>
      <c r="B26" s="24"/>
      <c r="C26" s="24"/>
      <c r="D26" s="25"/>
      <c r="E26" s="24" t="s">
        <v>2414</v>
      </c>
      <c r="F26" s="24"/>
      <c r="G26" s="24"/>
      <c r="H26" s="25"/>
    </row>
    <row r="27" spans="1:8" ht="17.25" customHeight="1">
      <c r="A27" s="24" t="s">
        <v>2415</v>
      </c>
      <c r="B27" s="24"/>
      <c r="C27" s="24"/>
      <c r="D27" s="25"/>
      <c r="E27" s="24" t="s">
        <v>2416</v>
      </c>
      <c r="F27" s="24"/>
      <c r="G27" s="24"/>
      <c r="H27" s="25"/>
    </row>
    <row r="28" spans="1:8" ht="17.25" customHeight="1">
      <c r="A28" s="24" t="s">
        <v>2417</v>
      </c>
      <c r="B28" s="24"/>
      <c r="C28" s="24"/>
      <c r="D28" s="25"/>
      <c r="E28" s="24" t="s">
        <v>2418</v>
      </c>
      <c r="F28" s="24"/>
      <c r="G28" s="24"/>
      <c r="H28" s="25"/>
    </row>
    <row r="29" spans="1:8" ht="17.25" customHeight="1">
      <c r="A29" s="24" t="s">
        <v>2419</v>
      </c>
      <c r="B29" s="24"/>
      <c r="C29" s="24"/>
      <c r="D29" s="25"/>
      <c r="E29" s="24" t="s">
        <v>2420</v>
      </c>
      <c r="F29" s="24">
        <v>70</v>
      </c>
      <c r="G29" s="24">
        <v>0</v>
      </c>
      <c r="H29" s="25"/>
    </row>
    <row r="30" spans="1:8" ht="17.25" customHeight="1">
      <c r="A30" s="24" t="s">
        <v>2421</v>
      </c>
      <c r="B30" s="24"/>
      <c r="C30" s="24"/>
      <c r="D30" s="25"/>
      <c r="E30" s="24" t="s">
        <v>2422</v>
      </c>
      <c r="F30" s="24">
        <v>70</v>
      </c>
      <c r="G30" s="24">
        <v>0</v>
      </c>
      <c r="H30" s="25"/>
    </row>
    <row r="31" spans="1:8" ht="17.25" customHeight="1">
      <c r="A31" s="24" t="s">
        <v>2423</v>
      </c>
      <c r="B31" s="24"/>
      <c r="C31" s="24"/>
      <c r="D31" s="25"/>
      <c r="E31" s="24"/>
      <c r="F31" s="24"/>
      <c r="G31" s="24"/>
      <c r="H31" s="25"/>
    </row>
    <row r="32" spans="1:8" ht="17.25" customHeight="1">
      <c r="A32" s="24" t="s">
        <v>2424</v>
      </c>
      <c r="B32" s="24"/>
      <c r="C32" s="24"/>
      <c r="D32" s="25"/>
      <c r="E32" s="24"/>
      <c r="F32" s="24"/>
      <c r="G32" s="24"/>
      <c r="H32" s="25"/>
    </row>
    <row r="33" spans="1:8" ht="17.25" customHeight="1">
      <c r="A33" s="24" t="s">
        <v>2425</v>
      </c>
      <c r="B33" s="24"/>
      <c r="C33" s="24"/>
      <c r="D33" s="25"/>
      <c r="E33" s="24"/>
      <c r="F33" s="24"/>
      <c r="G33" s="24"/>
      <c r="H33" s="25"/>
    </row>
    <row r="34" spans="1:8" ht="17.25" customHeight="1">
      <c r="A34" s="24" t="s">
        <v>2426</v>
      </c>
      <c r="B34" s="24">
        <v>2432</v>
      </c>
      <c r="C34" s="24">
        <v>2955</v>
      </c>
      <c r="D34" s="25">
        <f>B34/C34-1</f>
        <v>-0.17698815566835868</v>
      </c>
      <c r="E34" s="24"/>
      <c r="F34" s="24"/>
      <c r="G34" s="24"/>
      <c r="H34" s="25"/>
    </row>
    <row r="35" spans="1:8" ht="17.25" customHeight="1">
      <c r="A35" s="23" t="s">
        <v>2357</v>
      </c>
      <c r="B35" s="24">
        <f>+SUM(B36:B39)</f>
        <v>3524</v>
      </c>
      <c r="C35" s="24">
        <v>0</v>
      </c>
      <c r="D35" s="25"/>
      <c r="E35" s="24"/>
      <c r="F35" s="24"/>
      <c r="G35" s="24"/>
      <c r="H35" s="25"/>
    </row>
    <row r="36" spans="1:8" ht="17.25" customHeight="1">
      <c r="A36" s="24" t="s">
        <v>2427</v>
      </c>
      <c r="B36" s="24">
        <v>3524</v>
      </c>
      <c r="C36" s="24">
        <v>0</v>
      </c>
      <c r="D36" s="25"/>
      <c r="E36" s="24"/>
      <c r="F36" s="24"/>
      <c r="G36" s="24"/>
      <c r="H36" s="25"/>
    </row>
    <row r="37" spans="1:8" ht="17.25" customHeight="1">
      <c r="A37" s="24" t="s">
        <v>2428</v>
      </c>
      <c r="B37" s="24"/>
      <c r="C37" s="24"/>
      <c r="D37" s="25"/>
      <c r="E37" s="24"/>
      <c r="F37" s="24"/>
      <c r="G37" s="24"/>
      <c r="H37" s="25"/>
    </row>
    <row r="38" spans="1:8" ht="17.25" customHeight="1">
      <c r="A38" s="24" t="s">
        <v>2429</v>
      </c>
      <c r="B38" s="24"/>
      <c r="C38" s="24"/>
      <c r="D38" s="25"/>
      <c r="E38" s="24"/>
      <c r="F38" s="24"/>
      <c r="G38" s="24"/>
      <c r="H38" s="25"/>
    </row>
    <row r="39" spans="1:8" ht="17.25" customHeight="1">
      <c r="A39" s="24" t="s">
        <v>2430</v>
      </c>
      <c r="B39" s="24"/>
      <c r="C39" s="24"/>
      <c r="D39" s="25"/>
      <c r="E39" s="24"/>
      <c r="F39" s="24"/>
      <c r="G39" s="24"/>
      <c r="H39" s="25"/>
    </row>
    <row r="40" spans="1:8" ht="17.25" customHeight="1">
      <c r="A40" s="23" t="s">
        <v>2359</v>
      </c>
      <c r="B40" s="24"/>
      <c r="C40" s="24"/>
      <c r="D40" s="25"/>
      <c r="E40" s="24"/>
      <c r="F40" s="24"/>
      <c r="G40" s="24"/>
      <c r="H40" s="25"/>
    </row>
    <row r="41" spans="1:8" ht="17.25" customHeight="1">
      <c r="A41" s="24" t="s">
        <v>2431</v>
      </c>
      <c r="B41" s="24"/>
      <c r="C41" s="24"/>
      <c r="D41" s="25"/>
      <c r="E41" s="24"/>
      <c r="F41" s="24"/>
      <c r="G41" s="24"/>
      <c r="H41" s="25"/>
    </row>
    <row r="42" spans="1:8" ht="17.25" customHeight="1">
      <c r="A42" s="24" t="s">
        <v>2432</v>
      </c>
      <c r="B42" s="24"/>
      <c r="C42" s="24"/>
      <c r="D42" s="25"/>
      <c r="E42" s="24"/>
      <c r="F42" s="24"/>
      <c r="G42" s="24"/>
      <c r="H42" s="25"/>
    </row>
    <row r="43" spans="1:8" ht="17.25" customHeight="1">
      <c r="A43" s="26" t="s">
        <v>2433</v>
      </c>
      <c r="B43" s="24"/>
      <c r="C43" s="24"/>
      <c r="D43" s="25"/>
      <c r="E43" s="24"/>
      <c r="F43" s="24"/>
      <c r="G43" s="24"/>
      <c r="H43" s="25"/>
    </row>
    <row r="44" spans="1:8" ht="17.25" customHeight="1">
      <c r="A44" s="24" t="s">
        <v>2434</v>
      </c>
      <c r="B44" s="24"/>
      <c r="C44" s="24"/>
      <c r="D44" s="25"/>
      <c r="E44" s="24"/>
      <c r="F44" s="24"/>
      <c r="G44" s="24"/>
      <c r="H44" s="25"/>
    </row>
    <row r="45" spans="1:8" ht="17.25" customHeight="1">
      <c r="A45" s="23" t="s">
        <v>2361</v>
      </c>
      <c r="B45" s="24"/>
      <c r="C45" s="24"/>
      <c r="D45" s="25"/>
      <c r="E45" s="24"/>
      <c r="F45" s="24"/>
      <c r="G45" s="24"/>
      <c r="H45" s="25"/>
    </row>
    <row r="46" spans="1:8" ht="17.25" customHeight="1">
      <c r="A46" s="24" t="s">
        <v>2435</v>
      </c>
      <c r="B46" s="24"/>
      <c r="C46" s="24"/>
      <c r="D46" s="25"/>
      <c r="E46" s="24"/>
      <c r="F46" s="24"/>
      <c r="G46" s="24"/>
      <c r="H46" s="25"/>
    </row>
    <row r="47" spans="1:8" ht="17.25" customHeight="1">
      <c r="A47" s="24" t="s">
        <v>2436</v>
      </c>
      <c r="B47" s="24"/>
      <c r="C47" s="24"/>
      <c r="D47" s="25"/>
      <c r="E47" s="24"/>
      <c r="F47" s="24"/>
      <c r="G47" s="24"/>
      <c r="H47" s="25"/>
    </row>
    <row r="48" spans="1:8" ht="17.25" customHeight="1">
      <c r="A48" s="24" t="s">
        <v>2437</v>
      </c>
      <c r="B48" s="24"/>
      <c r="C48" s="24"/>
      <c r="D48" s="25"/>
      <c r="E48" s="24"/>
      <c r="F48" s="24"/>
      <c r="G48" s="24"/>
      <c r="H48" s="25"/>
    </row>
    <row r="49" spans="1:8" ht="17.25" customHeight="1">
      <c r="A49" s="23" t="s">
        <v>2363</v>
      </c>
      <c r="B49" s="24"/>
      <c r="C49" s="24"/>
      <c r="D49" s="25"/>
      <c r="E49" s="24"/>
      <c r="F49" s="24"/>
      <c r="G49" s="24"/>
      <c r="H49" s="25"/>
    </row>
    <row r="50" spans="1:8" ht="17.25" customHeight="1">
      <c r="A50" s="27" t="s">
        <v>2365</v>
      </c>
      <c r="B50" s="24">
        <f>SUM(B4,B35,B49)</f>
        <v>5956</v>
      </c>
      <c r="C50" s="24">
        <f>SUM(C4,C35,C49)</f>
        <v>2955</v>
      </c>
      <c r="D50" s="25">
        <f>B50/C50-1</f>
        <v>1.0155668358714043</v>
      </c>
      <c r="E50" s="24" t="s">
        <v>2366</v>
      </c>
      <c r="F50" s="24">
        <f>SUM(F4,F14,F23,F29)</f>
        <v>1803</v>
      </c>
      <c r="G50" s="24">
        <f>SUM(G4,G14,G23,G29)</f>
        <v>1980</v>
      </c>
      <c r="H50" s="25">
        <f>F50/G50-1</f>
        <v>-0.08939393939393936</v>
      </c>
    </row>
    <row r="51" spans="1:8" ht="17.25" customHeight="1">
      <c r="A51" s="28" t="s">
        <v>2336</v>
      </c>
      <c r="B51" s="29">
        <v>1039</v>
      </c>
      <c r="C51" s="24">
        <v>662</v>
      </c>
      <c r="D51" s="25">
        <f>B51/C51-1</f>
        <v>0.5694864048338368</v>
      </c>
      <c r="E51" s="24" t="s">
        <v>2337</v>
      </c>
      <c r="F51" s="29">
        <v>4433</v>
      </c>
      <c r="G51" s="24">
        <v>598</v>
      </c>
      <c r="H51" s="25">
        <f>F51/G51-1</f>
        <v>6.413043478260869</v>
      </c>
    </row>
    <row r="52" spans="1:8" ht="17.25" customHeight="1">
      <c r="A52" s="28"/>
      <c r="B52" s="24"/>
      <c r="C52" s="24"/>
      <c r="D52" s="25"/>
      <c r="E52" s="24" t="s">
        <v>2367</v>
      </c>
      <c r="F52" s="29">
        <v>759</v>
      </c>
      <c r="G52" s="24">
        <v>1039</v>
      </c>
      <c r="H52" s="25">
        <f>F52/G52-1</f>
        <v>-0.2694898941289702</v>
      </c>
    </row>
    <row r="53" spans="1:8" ht="17.25" customHeight="1">
      <c r="A53" s="28"/>
      <c r="B53" s="24"/>
      <c r="C53" s="24"/>
      <c r="D53" s="25"/>
      <c r="E53" s="24"/>
      <c r="F53" s="24"/>
      <c r="G53" s="24"/>
      <c r="H53" s="25"/>
    </row>
    <row r="54" spans="1:8" ht="17.25" customHeight="1">
      <c r="A54" s="28"/>
      <c r="B54" s="24"/>
      <c r="C54" s="24"/>
      <c r="D54" s="25"/>
      <c r="E54" s="24"/>
      <c r="F54" s="24"/>
      <c r="G54" s="24"/>
      <c r="H54" s="25"/>
    </row>
    <row r="55" spans="1:8" s="15" customFormat="1" ht="17.25" customHeight="1">
      <c r="A55" s="30" t="s">
        <v>73</v>
      </c>
      <c r="B55" s="23">
        <f>B50+B51</f>
        <v>6995</v>
      </c>
      <c r="C55" s="23">
        <f>C50+C51</f>
        <v>3617</v>
      </c>
      <c r="D55" s="25">
        <f>B55/C55-1</f>
        <v>0.9339231407243571</v>
      </c>
      <c r="E55" s="30" t="s">
        <v>2366</v>
      </c>
      <c r="F55" s="23">
        <f>SUM(F50:F54)</f>
        <v>6995</v>
      </c>
      <c r="G55" s="23">
        <f>SUM(G50:G52)</f>
        <v>3617</v>
      </c>
      <c r="H55" s="25">
        <f>F55/G55-1</f>
        <v>0.9339231407243571</v>
      </c>
    </row>
  </sheetData>
  <sheetProtection/>
  <mergeCells count="2">
    <mergeCell ref="A1:H1"/>
    <mergeCell ref="A2:H2"/>
  </mergeCells>
  <printOptions gridLines="1" horizontalCentered="1"/>
  <pageMargins left="0.39305555555555555" right="0.39305555555555555" top="0.5902777777777778" bottom="0.6298611111111111" header="0" footer="0"/>
  <pageSetup blackAndWhite="1" fitToHeight="0" fitToWidth="1" horizontalDpi="600" verticalDpi="600" orientation="landscape" paperSize="8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9:B19"/>
  <sheetViews>
    <sheetView zoomScaleSheetLayoutView="100" workbookViewId="0" topLeftCell="A1">
      <selection activeCell="K19" sqref="K19"/>
    </sheetView>
  </sheetViews>
  <sheetFormatPr defaultColWidth="9.00390625" defaultRowHeight="14.25"/>
  <sheetData>
    <row r="19" ht="35.25">
      <c r="B19" s="13" t="s">
        <v>2438</v>
      </c>
    </row>
  </sheetData>
  <sheetProtection/>
  <printOptions horizontalCentered="1"/>
  <pageMargins left="0.7513888888888889" right="0.7513888888888889" top="0.5506944444444445" bottom="1" header="0.5" footer="0.5"/>
  <pageSetup fitToHeight="0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SheetLayoutView="100" workbookViewId="0" topLeftCell="A1">
      <selection activeCell="G33" sqref="G33"/>
    </sheetView>
  </sheetViews>
  <sheetFormatPr defaultColWidth="9.00390625" defaultRowHeight="14.25"/>
  <cols>
    <col min="1" max="1" width="20.50390625" style="0" customWidth="1"/>
  </cols>
  <sheetData>
    <row r="1" spans="1:13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" t="s">
        <v>2439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" t="s">
        <v>2</v>
      </c>
    </row>
    <row r="4" spans="1:13" ht="66" customHeight="1">
      <c r="A4" s="4" t="s">
        <v>2257</v>
      </c>
      <c r="B4" s="4" t="s">
        <v>2236</v>
      </c>
      <c r="C4" s="5" t="s">
        <v>2440</v>
      </c>
      <c r="D4" s="5" t="s">
        <v>2441</v>
      </c>
      <c r="E4" s="5" t="s">
        <v>2442</v>
      </c>
      <c r="F4" s="5" t="s">
        <v>2443</v>
      </c>
      <c r="G4" s="5" t="s">
        <v>2444</v>
      </c>
      <c r="H4" s="5" t="s">
        <v>2441</v>
      </c>
      <c r="I4" s="5" t="s">
        <v>2445</v>
      </c>
      <c r="J4" s="5" t="s">
        <v>2446</v>
      </c>
      <c r="K4" s="5" t="s">
        <v>2447</v>
      </c>
      <c r="L4" s="5" t="s">
        <v>2448</v>
      </c>
      <c r="M4" s="5" t="s">
        <v>2449</v>
      </c>
    </row>
    <row r="5" spans="1:13" ht="14.25">
      <c r="A5" s="6" t="s">
        <v>2450</v>
      </c>
      <c r="B5" s="12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>
      <c r="A6" s="8" t="s">
        <v>2451</v>
      </c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4.25">
      <c r="A7" s="8" t="s">
        <v>2452</v>
      </c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4.25">
      <c r="A8" s="8" t="s">
        <v>2453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4.25">
      <c r="A9" s="8" t="s">
        <v>2454</v>
      </c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>
      <c r="A10" s="8" t="s">
        <v>2455</v>
      </c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>
      <c r="A11" s="6" t="s">
        <v>2456</v>
      </c>
      <c r="B11" s="12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>
      <c r="A12" s="6" t="s">
        <v>2457</v>
      </c>
      <c r="B12" s="12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4.25">
      <c r="A13" s="10" t="s">
        <v>2458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</sheetData>
  <sheetProtection/>
  <mergeCells count="1">
    <mergeCell ref="A2:M2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1" width="21.125" style="0" customWidth="1"/>
  </cols>
  <sheetData>
    <row r="1" spans="1:13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>
      <c r="A2" s="3" t="s">
        <v>2459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" t="s">
        <v>2</v>
      </c>
    </row>
    <row r="4" spans="1:13" ht="72.75" customHeight="1">
      <c r="A4" s="4" t="s">
        <v>2257</v>
      </c>
      <c r="B4" s="4" t="s">
        <v>2236</v>
      </c>
      <c r="C4" s="5" t="s">
        <v>2440</v>
      </c>
      <c r="D4" s="5" t="s">
        <v>2441</v>
      </c>
      <c r="E4" s="5" t="s">
        <v>2442</v>
      </c>
      <c r="F4" s="5" t="s">
        <v>2443</v>
      </c>
      <c r="G4" s="5" t="s">
        <v>2444</v>
      </c>
      <c r="H4" s="5" t="s">
        <v>2441</v>
      </c>
      <c r="I4" s="5" t="s">
        <v>2445</v>
      </c>
      <c r="J4" s="5" t="s">
        <v>2446</v>
      </c>
      <c r="K4" s="5" t="s">
        <v>2447</v>
      </c>
      <c r="L4" s="5" t="s">
        <v>2448</v>
      </c>
      <c r="M4" s="5" t="s">
        <v>2449</v>
      </c>
    </row>
    <row r="5" spans="1:13" ht="18.75" customHeight="1">
      <c r="A5" s="6" t="s">
        <v>2460</v>
      </c>
      <c r="B5" s="7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8.75" customHeight="1">
      <c r="A6" s="8" t="s">
        <v>2461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8.75" customHeight="1">
      <c r="A7" s="8" t="s">
        <v>2462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8.75" customHeight="1">
      <c r="A8" s="8" t="s">
        <v>2463</v>
      </c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8.75" customHeight="1">
      <c r="A9" s="6" t="s">
        <v>2464</v>
      </c>
      <c r="B9" s="7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8.75" customHeight="1">
      <c r="A10" s="6" t="s">
        <v>2457</v>
      </c>
      <c r="B10" s="7"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1" customHeight="1">
      <c r="A11" s="10" t="s">
        <v>2458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</sheetData>
  <sheetProtection/>
  <mergeCells count="1">
    <mergeCell ref="A2:M2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"/>
  <sheetViews>
    <sheetView showZeros="0" zoomScale="110" zoomScaleNormal="110" zoomScaleSheetLayoutView="100" workbookViewId="0" topLeftCell="A1">
      <pane ySplit="3" topLeftCell="A4" activePane="bottomLeft" state="frozen"/>
      <selection pane="bottomLeft" activeCell="H13" sqref="H13"/>
    </sheetView>
  </sheetViews>
  <sheetFormatPr defaultColWidth="9.00390625" defaultRowHeight="14.25"/>
  <cols>
    <col min="1" max="1" width="25.625" style="49" customWidth="1"/>
    <col min="2" max="2" width="13.75390625" style="315" customWidth="1"/>
    <col min="3" max="3" width="12.625" style="315" customWidth="1"/>
    <col min="4" max="4" width="12.75390625" style="316" customWidth="1"/>
    <col min="5" max="5" width="10.625" style="317" customWidth="1"/>
    <col min="6" max="6" width="12.75390625" style="318" customWidth="1"/>
    <col min="7" max="7" width="10.625" style="317" customWidth="1"/>
    <col min="8" max="8" width="26.50390625" style="49" customWidth="1"/>
    <col min="9" max="9" width="15.00390625" style="316" customWidth="1"/>
    <col min="10" max="11" width="12.75390625" style="316" customWidth="1"/>
    <col min="12" max="12" width="10.625" style="317" customWidth="1"/>
    <col min="13" max="13" width="12.75390625" style="319" customWidth="1"/>
    <col min="14" max="14" width="10.625" style="317" customWidth="1"/>
    <col min="15" max="15" width="9.00390625" style="49" customWidth="1"/>
    <col min="16" max="16" width="30.75390625" style="49" customWidth="1"/>
    <col min="17" max="16384" width="9.00390625" style="49" customWidth="1"/>
  </cols>
  <sheetData>
    <row r="1" spans="1:14" ht="42" customHeight="1">
      <c r="A1" s="320" t="s">
        <v>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4" ht="14.25" customHeight="1">
      <c r="A2" s="321"/>
      <c r="B2" s="322"/>
      <c r="C2" s="322"/>
      <c r="D2" s="199"/>
      <c r="E2" s="200"/>
      <c r="F2" s="323"/>
      <c r="G2" s="200"/>
      <c r="H2" s="321"/>
      <c r="K2" s="224"/>
      <c r="L2" s="226"/>
      <c r="M2" s="333"/>
      <c r="N2" s="224" t="s">
        <v>2</v>
      </c>
    </row>
    <row r="3" spans="1:14" ht="37.5" customHeight="1">
      <c r="A3" s="68" t="s">
        <v>3</v>
      </c>
      <c r="B3" s="69" t="s">
        <v>4</v>
      </c>
      <c r="C3" s="69" t="s">
        <v>5</v>
      </c>
      <c r="D3" s="69" t="s">
        <v>6</v>
      </c>
      <c r="E3" s="69" t="s">
        <v>7</v>
      </c>
      <c r="F3" s="69" t="s">
        <v>8</v>
      </c>
      <c r="G3" s="69" t="s">
        <v>9</v>
      </c>
      <c r="H3" s="68" t="s">
        <v>10</v>
      </c>
      <c r="I3" s="69" t="s">
        <v>4</v>
      </c>
      <c r="J3" s="69" t="s">
        <v>5</v>
      </c>
      <c r="K3" s="69" t="s">
        <v>6</v>
      </c>
      <c r="L3" s="69" t="s">
        <v>7</v>
      </c>
      <c r="M3" s="69" t="s">
        <v>8</v>
      </c>
      <c r="N3" s="69" t="s">
        <v>9</v>
      </c>
    </row>
    <row r="4" spans="1:14" s="314" customFormat="1" ht="17.25" customHeight="1">
      <c r="A4" s="76" t="s">
        <v>11</v>
      </c>
      <c r="B4" s="175">
        <f>SUM(B5:B16)</f>
        <v>478672</v>
      </c>
      <c r="C4" s="175">
        <f>SUM(C5:C16)</f>
        <v>478672</v>
      </c>
      <c r="D4" s="175">
        <f>SUM(D5:D16)</f>
        <v>496902</v>
      </c>
      <c r="E4" s="203">
        <f>+D4/C4</f>
        <v>1.03808453387706</v>
      </c>
      <c r="F4" s="175">
        <f>SUM(F5:F16)</f>
        <v>457077</v>
      </c>
      <c r="G4" s="204">
        <f>+D4/F4-1</f>
        <v>0.08712973962811521</v>
      </c>
      <c r="H4" s="245" t="s">
        <v>12</v>
      </c>
      <c r="I4" s="29">
        <v>66077</v>
      </c>
      <c r="J4" s="29">
        <v>73832</v>
      </c>
      <c r="K4" s="29">
        <v>73832</v>
      </c>
      <c r="L4" s="237">
        <f>K4/J4</f>
        <v>1</v>
      </c>
      <c r="M4" s="29">
        <v>86272</v>
      </c>
      <c r="N4" s="237">
        <f>K4/M4-1</f>
        <v>-0.14419510385756673</v>
      </c>
    </row>
    <row r="5" spans="1:14" ht="17.25" customHeight="1">
      <c r="A5" s="78" t="s">
        <v>13</v>
      </c>
      <c r="B5" s="29">
        <v>271451</v>
      </c>
      <c r="C5" s="29">
        <v>271451</v>
      </c>
      <c r="D5" s="29">
        <v>251364</v>
      </c>
      <c r="E5" s="207">
        <f>+D5/C5</f>
        <v>0.9260013777808886</v>
      </c>
      <c r="F5" s="29">
        <v>243647</v>
      </c>
      <c r="G5" s="207">
        <f aca="true" t="shared" si="0" ref="G5:G13">+D5/F5-1</f>
        <v>0.03167287099779603</v>
      </c>
      <c r="H5" s="245" t="s">
        <v>14</v>
      </c>
      <c r="I5" s="29">
        <v>0</v>
      </c>
      <c r="J5" s="29">
        <v>0</v>
      </c>
      <c r="K5" s="29">
        <v>0</v>
      </c>
      <c r="L5" s="237">
        <f>IF(ISERROR(K5/J5),"",(K5/J5))</f>
      </c>
      <c r="M5" s="29"/>
      <c r="N5" s="237">
        <f>IF(ISERROR(K5/M5-1),"",(K5/M5-1))</f>
      </c>
    </row>
    <row r="6" spans="1:14" ht="17.25" customHeight="1">
      <c r="A6" s="78" t="s">
        <v>15</v>
      </c>
      <c r="B6" s="29">
        <v>63863</v>
      </c>
      <c r="C6" s="29">
        <v>63863</v>
      </c>
      <c r="D6" s="29">
        <v>74268</v>
      </c>
      <c r="E6" s="207">
        <f>+D6/C6</f>
        <v>1.1629268903747083</v>
      </c>
      <c r="F6" s="29">
        <v>60129</v>
      </c>
      <c r="G6" s="207">
        <f t="shared" si="0"/>
        <v>0.23514443945517138</v>
      </c>
      <c r="H6" s="245" t="s">
        <v>16</v>
      </c>
      <c r="I6" s="29">
        <v>0</v>
      </c>
      <c r="J6" s="29">
        <v>0</v>
      </c>
      <c r="K6" s="29">
        <v>0</v>
      </c>
      <c r="L6" s="237">
        <f>IF(ISERROR(K6/J6),"",(K6/J6))</f>
      </c>
      <c r="M6" s="29">
        <v>174</v>
      </c>
      <c r="N6" s="237">
        <f>IF(ISERROR(K6/M6-1),"",(K6/M6-1))</f>
        <v>-1</v>
      </c>
    </row>
    <row r="7" spans="1:14" ht="17.25" customHeight="1">
      <c r="A7" s="78" t="s">
        <v>17</v>
      </c>
      <c r="B7" s="29">
        <v>28644</v>
      </c>
      <c r="C7" s="29">
        <v>28644</v>
      </c>
      <c r="D7" s="29">
        <v>40496</v>
      </c>
      <c r="E7" s="207">
        <f>+D7/C7</f>
        <v>1.4137690266722525</v>
      </c>
      <c r="F7" s="29">
        <v>29635</v>
      </c>
      <c r="G7" s="207">
        <f t="shared" si="0"/>
        <v>0.3664923232664079</v>
      </c>
      <c r="H7" s="245" t="s">
        <v>18</v>
      </c>
      <c r="I7" s="29">
        <v>96488</v>
      </c>
      <c r="J7" s="29">
        <v>96215</v>
      </c>
      <c r="K7" s="29">
        <v>96192</v>
      </c>
      <c r="L7" s="237">
        <f>IF(ISERROR(K7/J7),"",(K7/J7))</f>
        <v>0.9997609520345061</v>
      </c>
      <c r="M7" s="29">
        <v>97591</v>
      </c>
      <c r="N7" s="237">
        <f>IF(ISERROR(K7/M7-1),"",(K7/M7-1))</f>
        <v>-0.01433533829963829</v>
      </c>
    </row>
    <row r="8" spans="1:14" ht="17.25" customHeight="1">
      <c r="A8" s="324" t="s">
        <v>19</v>
      </c>
      <c r="B8" s="29">
        <v>0</v>
      </c>
      <c r="C8" s="29">
        <v>0</v>
      </c>
      <c r="D8" s="29">
        <v>0</v>
      </c>
      <c r="E8" s="207"/>
      <c r="F8" s="29"/>
      <c r="G8" s="207"/>
      <c r="H8" s="245" t="s">
        <v>20</v>
      </c>
      <c r="I8" s="29">
        <v>152407</v>
      </c>
      <c r="J8" s="29">
        <v>182862</v>
      </c>
      <c r="K8" s="29">
        <v>179336</v>
      </c>
      <c r="L8" s="237">
        <f>IF(ISERROR(K8/J8),"",(K8/J8))</f>
        <v>0.9807176996861021</v>
      </c>
      <c r="M8" s="29">
        <v>148977</v>
      </c>
      <c r="N8" s="237">
        <f>IF(ISERROR(K8/M8-1),"",(K8/M8-1))</f>
        <v>0.20378313430932282</v>
      </c>
    </row>
    <row r="9" spans="1:14" ht="17.25" customHeight="1">
      <c r="A9" s="78" t="s">
        <v>21</v>
      </c>
      <c r="B9" s="29">
        <v>47500</v>
      </c>
      <c r="C9" s="29">
        <v>47500</v>
      </c>
      <c r="D9" s="29">
        <v>53107</v>
      </c>
      <c r="E9" s="207">
        <f>+D9/C9</f>
        <v>1.118042105263158</v>
      </c>
      <c r="F9" s="29">
        <v>45695</v>
      </c>
      <c r="G9" s="207">
        <f t="shared" si="0"/>
        <v>0.16220593062698319</v>
      </c>
      <c r="H9" s="245" t="s">
        <v>22</v>
      </c>
      <c r="I9" s="29">
        <v>17753</v>
      </c>
      <c r="J9" s="29">
        <v>30231</v>
      </c>
      <c r="K9" s="29">
        <v>30178</v>
      </c>
      <c r="L9" s="237">
        <f aca="true" t="shared" si="1" ref="L9:L27">IF(ISERROR(K9/J9),"",(K9/J9))</f>
        <v>0.9982468327213787</v>
      </c>
      <c r="M9" s="29">
        <v>19616</v>
      </c>
      <c r="N9" s="237">
        <f aca="true" t="shared" si="2" ref="N9:N26">IF(ISERROR(K9/M9-1),"",(K9/M9-1))</f>
        <v>0.5384380097879282</v>
      </c>
    </row>
    <row r="10" spans="1:14" ht="17.25" customHeight="1">
      <c r="A10" s="78" t="s">
        <v>23</v>
      </c>
      <c r="B10" s="29">
        <v>12000</v>
      </c>
      <c r="C10" s="29">
        <v>12000</v>
      </c>
      <c r="D10" s="29">
        <v>16257</v>
      </c>
      <c r="E10" s="207">
        <f aca="true" t="shared" si="3" ref="E10:E16">+D10/C10</f>
        <v>1.35475</v>
      </c>
      <c r="F10" s="29">
        <v>12457</v>
      </c>
      <c r="G10" s="207">
        <f t="shared" si="0"/>
        <v>0.30504936983222275</v>
      </c>
      <c r="H10" s="245" t="s">
        <v>24</v>
      </c>
      <c r="I10" s="29">
        <v>12492</v>
      </c>
      <c r="J10" s="29">
        <v>13777</v>
      </c>
      <c r="K10" s="29">
        <v>13777</v>
      </c>
      <c r="L10" s="237">
        <f t="shared" si="1"/>
        <v>1</v>
      </c>
      <c r="M10" s="29">
        <v>13875</v>
      </c>
      <c r="N10" s="237">
        <f t="shared" si="2"/>
        <v>-0.007063063063063035</v>
      </c>
    </row>
    <row r="11" spans="1:14" ht="17.25" customHeight="1">
      <c r="A11" s="78" t="s">
        <v>25</v>
      </c>
      <c r="B11" s="29">
        <v>13000</v>
      </c>
      <c r="C11" s="29">
        <v>13000</v>
      </c>
      <c r="D11" s="29">
        <v>15209</v>
      </c>
      <c r="E11" s="207">
        <f t="shared" si="3"/>
        <v>1.1699230769230768</v>
      </c>
      <c r="F11" s="29">
        <v>15662</v>
      </c>
      <c r="G11" s="207">
        <f t="shared" si="0"/>
        <v>-0.02892350913037922</v>
      </c>
      <c r="H11" s="245" t="s">
        <v>26</v>
      </c>
      <c r="I11" s="29">
        <v>50542</v>
      </c>
      <c r="J11" s="29">
        <v>61255</v>
      </c>
      <c r="K11" s="29">
        <v>61255</v>
      </c>
      <c r="L11" s="237">
        <f t="shared" si="1"/>
        <v>1</v>
      </c>
      <c r="M11" s="29">
        <v>65451</v>
      </c>
      <c r="N11" s="237">
        <f t="shared" si="2"/>
        <v>-0.06410902812791253</v>
      </c>
    </row>
    <row r="12" spans="1:14" ht="17.25" customHeight="1">
      <c r="A12" s="78" t="s">
        <v>27</v>
      </c>
      <c r="B12" s="29">
        <v>4000</v>
      </c>
      <c r="C12" s="29">
        <v>4000</v>
      </c>
      <c r="D12" s="29">
        <v>4453</v>
      </c>
      <c r="E12" s="207">
        <f t="shared" si="3"/>
        <v>1.11325</v>
      </c>
      <c r="F12" s="29">
        <v>3990</v>
      </c>
      <c r="G12" s="207">
        <f t="shared" si="0"/>
        <v>0.11604010025062661</v>
      </c>
      <c r="H12" s="245" t="s">
        <v>28</v>
      </c>
      <c r="I12" s="29">
        <v>93442</v>
      </c>
      <c r="J12" s="29">
        <v>109991</v>
      </c>
      <c r="K12" s="29">
        <v>109754</v>
      </c>
      <c r="L12" s="237">
        <f t="shared" si="1"/>
        <v>0.9978452782500387</v>
      </c>
      <c r="M12" s="29">
        <v>93636</v>
      </c>
      <c r="N12" s="237">
        <f t="shared" si="2"/>
        <v>0.17213464906659826</v>
      </c>
    </row>
    <row r="13" spans="1:14" ht="17.25" customHeight="1">
      <c r="A13" s="78" t="s">
        <v>29</v>
      </c>
      <c r="B13" s="29">
        <v>21848</v>
      </c>
      <c r="C13" s="29">
        <v>21848</v>
      </c>
      <c r="D13" s="29">
        <v>26582</v>
      </c>
      <c r="E13" s="207">
        <f t="shared" si="3"/>
        <v>1.2166788722079824</v>
      </c>
      <c r="F13" s="29">
        <v>25875</v>
      </c>
      <c r="G13" s="207">
        <f t="shared" si="0"/>
        <v>0.027323671497584634</v>
      </c>
      <c r="H13" s="245" t="s">
        <v>30</v>
      </c>
      <c r="I13" s="29">
        <v>29280</v>
      </c>
      <c r="J13" s="29">
        <v>51973</v>
      </c>
      <c r="K13" s="29">
        <v>51188</v>
      </c>
      <c r="L13" s="237">
        <f t="shared" si="1"/>
        <v>0.9848960036942258</v>
      </c>
      <c r="M13" s="29">
        <v>71930</v>
      </c>
      <c r="N13" s="237">
        <f t="shared" si="2"/>
        <v>-0.28836368691783676</v>
      </c>
    </row>
    <row r="14" spans="1:14" ht="17.25" customHeight="1">
      <c r="A14" s="78" t="s">
        <v>31</v>
      </c>
      <c r="B14" s="29">
        <v>0</v>
      </c>
      <c r="C14" s="29">
        <v>0</v>
      </c>
      <c r="D14" s="29">
        <v>0</v>
      </c>
      <c r="E14" s="207"/>
      <c r="F14" s="29"/>
      <c r="G14" s="207"/>
      <c r="H14" s="245" t="s">
        <v>32</v>
      </c>
      <c r="I14" s="29">
        <v>427725</v>
      </c>
      <c r="J14" s="29">
        <v>484673</v>
      </c>
      <c r="K14" s="29">
        <v>483225</v>
      </c>
      <c r="L14" s="237">
        <f t="shared" si="1"/>
        <v>0.9970124186822868</v>
      </c>
      <c r="M14" s="29">
        <v>681200</v>
      </c>
      <c r="N14" s="237">
        <f t="shared" si="2"/>
        <v>-0.290626834997064</v>
      </c>
    </row>
    <row r="15" spans="1:254" ht="17.25" customHeight="1">
      <c r="A15" s="78" t="s">
        <v>33</v>
      </c>
      <c r="B15" s="29">
        <v>0</v>
      </c>
      <c r="C15" s="29">
        <v>0</v>
      </c>
      <c r="D15" s="29">
        <v>0</v>
      </c>
      <c r="E15" s="207"/>
      <c r="F15" s="29"/>
      <c r="G15" s="207"/>
      <c r="H15" s="245" t="s">
        <v>34</v>
      </c>
      <c r="I15" s="29">
        <v>25738</v>
      </c>
      <c r="J15" s="29">
        <v>28456</v>
      </c>
      <c r="K15" s="29">
        <v>27876</v>
      </c>
      <c r="L15" s="237">
        <f t="shared" si="1"/>
        <v>0.9796176553275232</v>
      </c>
      <c r="M15" s="29">
        <v>16621</v>
      </c>
      <c r="N15" s="237">
        <f t="shared" si="2"/>
        <v>0.6771554058119247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14" ht="17.25" customHeight="1">
      <c r="A16" s="78" t="s">
        <v>35</v>
      </c>
      <c r="B16" s="29">
        <v>16366</v>
      </c>
      <c r="C16" s="29">
        <v>16366</v>
      </c>
      <c r="D16" s="209">
        <v>15166</v>
      </c>
      <c r="E16" s="207">
        <f t="shared" si="3"/>
        <v>0.9266772577294391</v>
      </c>
      <c r="F16" s="209">
        <v>19987</v>
      </c>
      <c r="G16" s="207">
        <f>+D16/F16-1</f>
        <v>-0.24120678440986643</v>
      </c>
      <c r="H16" s="245" t="s">
        <v>36</v>
      </c>
      <c r="I16" s="29">
        <v>2324</v>
      </c>
      <c r="J16" s="29">
        <v>2746</v>
      </c>
      <c r="K16" s="29">
        <v>2746</v>
      </c>
      <c r="L16" s="237">
        <f t="shared" si="1"/>
        <v>1</v>
      </c>
      <c r="M16" s="29">
        <v>1685</v>
      </c>
      <c r="N16" s="237">
        <f t="shared" si="2"/>
        <v>0.629673590504451</v>
      </c>
    </row>
    <row r="17" spans="1:14" s="314" customFormat="1" ht="17.25" customHeight="1">
      <c r="A17" s="202" t="s">
        <v>37</v>
      </c>
      <c r="B17" s="175">
        <f>SUM(B18:B23)</f>
        <v>22000</v>
      </c>
      <c r="C17" s="175">
        <f>SUM(C18:C23)</f>
        <v>22000</v>
      </c>
      <c r="D17" s="175">
        <f>SUM(D18:D23)</f>
        <v>29800</v>
      </c>
      <c r="E17" s="210">
        <f>D17/C17</f>
        <v>1.3545454545454545</v>
      </c>
      <c r="F17" s="175">
        <f>SUM(F18:F23)</f>
        <v>40399</v>
      </c>
      <c r="G17" s="203">
        <f>D17/F17-1</f>
        <v>-0.26235797915789993</v>
      </c>
      <c r="H17" s="245" t="s">
        <v>38</v>
      </c>
      <c r="I17" s="29">
        <v>16793</v>
      </c>
      <c r="J17" s="29">
        <v>25881</v>
      </c>
      <c r="K17" s="29">
        <v>23681</v>
      </c>
      <c r="L17" s="237">
        <f t="shared" si="1"/>
        <v>0.9149955565859125</v>
      </c>
      <c r="M17" s="29">
        <v>29490</v>
      </c>
      <c r="N17" s="237">
        <f t="shared" si="2"/>
        <v>-0.1969820278060359</v>
      </c>
    </row>
    <row r="18" spans="1:14" ht="17.25" customHeight="1">
      <c r="A18" s="206" t="s">
        <v>39</v>
      </c>
      <c r="B18" s="29">
        <v>5500</v>
      </c>
      <c r="C18" s="29">
        <v>5500</v>
      </c>
      <c r="D18" s="29">
        <v>231</v>
      </c>
      <c r="E18" s="211">
        <f aca="true" t="shared" si="4" ref="E18:E23">+D18/C18</f>
        <v>0.042</v>
      </c>
      <c r="F18" s="29">
        <v>446</v>
      </c>
      <c r="G18" s="207">
        <f aca="true" t="shared" si="5" ref="G18:G23">+D18/F18-1</f>
        <v>-0.48206278026905824</v>
      </c>
      <c r="H18" s="245" t="s">
        <v>40</v>
      </c>
      <c r="I18" s="29">
        <v>0</v>
      </c>
      <c r="J18" s="29">
        <v>0</v>
      </c>
      <c r="K18" s="29">
        <v>0</v>
      </c>
      <c r="L18" s="237">
        <f t="shared" si="1"/>
      </c>
      <c r="M18" s="29">
        <v>220</v>
      </c>
      <c r="N18" s="237">
        <f t="shared" si="2"/>
        <v>-1</v>
      </c>
    </row>
    <row r="19" spans="1:14" ht="17.25" customHeight="1">
      <c r="A19" s="206" t="s">
        <v>41</v>
      </c>
      <c r="B19" s="29">
        <v>2500</v>
      </c>
      <c r="C19" s="29">
        <v>2500</v>
      </c>
      <c r="D19" s="29">
        <v>4432</v>
      </c>
      <c r="E19" s="211">
        <f t="shared" si="4"/>
        <v>1.7728</v>
      </c>
      <c r="F19" s="29">
        <v>4218</v>
      </c>
      <c r="G19" s="207">
        <f t="shared" si="5"/>
        <v>0.050734945471787585</v>
      </c>
      <c r="H19" s="245" t="s">
        <v>42</v>
      </c>
      <c r="I19" s="29">
        <v>0</v>
      </c>
      <c r="J19" s="29">
        <v>0</v>
      </c>
      <c r="K19" s="29">
        <v>0</v>
      </c>
      <c r="L19" s="237">
        <f t="shared" si="1"/>
      </c>
      <c r="M19" s="29">
        <v>174</v>
      </c>
      <c r="N19" s="237">
        <f t="shared" si="2"/>
        <v>-1</v>
      </c>
    </row>
    <row r="20" spans="1:14" ht="17.25" customHeight="1">
      <c r="A20" s="206" t="s">
        <v>43</v>
      </c>
      <c r="B20" s="29">
        <v>1500</v>
      </c>
      <c r="C20" s="29">
        <v>1500</v>
      </c>
      <c r="D20" s="29">
        <v>5025</v>
      </c>
      <c r="E20" s="211">
        <f t="shared" si="4"/>
        <v>3.35</v>
      </c>
      <c r="F20" s="29">
        <v>5064</v>
      </c>
      <c r="G20" s="207">
        <f t="shared" si="5"/>
        <v>-0.007701421800947905</v>
      </c>
      <c r="H20" s="245" t="s">
        <v>44</v>
      </c>
      <c r="I20" s="29">
        <v>7328</v>
      </c>
      <c r="J20" s="29">
        <v>4180</v>
      </c>
      <c r="K20" s="29">
        <v>4180</v>
      </c>
      <c r="L20" s="237">
        <f t="shared" si="1"/>
        <v>1</v>
      </c>
      <c r="M20" s="29">
        <v>3828</v>
      </c>
      <c r="N20" s="237">
        <f t="shared" si="2"/>
        <v>0.09195402298850586</v>
      </c>
    </row>
    <row r="21" spans="1:14" ht="17.25" customHeight="1">
      <c r="A21" s="78" t="s">
        <v>45</v>
      </c>
      <c r="B21" s="29">
        <v>2000</v>
      </c>
      <c r="C21" s="29">
        <v>2000</v>
      </c>
      <c r="D21" s="29">
        <v>0</v>
      </c>
      <c r="E21" s="211">
        <f t="shared" si="4"/>
        <v>0</v>
      </c>
      <c r="F21" s="29"/>
      <c r="G21" s="207"/>
      <c r="H21" s="245" t="s">
        <v>46</v>
      </c>
      <c r="I21" s="29">
        <v>713</v>
      </c>
      <c r="J21" s="29">
        <v>640</v>
      </c>
      <c r="K21" s="29">
        <v>640</v>
      </c>
      <c r="L21" s="237">
        <f t="shared" si="1"/>
        <v>1</v>
      </c>
      <c r="M21" s="29">
        <v>1218</v>
      </c>
      <c r="N21" s="237">
        <f t="shared" si="2"/>
        <v>-0.4745484400656814</v>
      </c>
    </row>
    <row r="22" spans="1:14" ht="17.25" customHeight="1">
      <c r="A22" s="78" t="s">
        <v>47</v>
      </c>
      <c r="B22" s="29">
        <v>3400</v>
      </c>
      <c r="C22" s="29">
        <v>3400</v>
      </c>
      <c r="D22" s="29">
        <v>16615</v>
      </c>
      <c r="E22" s="207">
        <f t="shared" si="4"/>
        <v>4.886764705882353</v>
      </c>
      <c r="F22" s="29">
        <v>25466</v>
      </c>
      <c r="G22" s="207">
        <f t="shared" si="5"/>
        <v>-0.3475614544883374</v>
      </c>
      <c r="H22" s="245" t="s">
        <v>48</v>
      </c>
      <c r="I22" s="29">
        <v>46477</v>
      </c>
      <c r="J22" s="29">
        <v>51767</v>
      </c>
      <c r="K22" s="29">
        <v>51767</v>
      </c>
      <c r="L22" s="237">
        <f t="shared" si="1"/>
        <v>1</v>
      </c>
      <c r="M22" s="29">
        <v>51659</v>
      </c>
      <c r="N22" s="237">
        <f t="shared" si="2"/>
        <v>0.0020906328035772415</v>
      </c>
    </row>
    <row r="23" spans="1:14" ht="17.25" customHeight="1">
      <c r="A23" s="78" t="s">
        <v>49</v>
      </c>
      <c r="B23" s="29">
        <v>7100</v>
      </c>
      <c r="C23" s="29">
        <v>7100</v>
      </c>
      <c r="D23" s="29">
        <v>3497</v>
      </c>
      <c r="E23" s="207">
        <f t="shared" si="4"/>
        <v>0.49253521126760563</v>
      </c>
      <c r="F23" s="29">
        <v>5205</v>
      </c>
      <c r="G23" s="207">
        <f t="shared" si="5"/>
        <v>-0.32814601344860705</v>
      </c>
      <c r="H23" s="245" t="s">
        <v>50</v>
      </c>
      <c r="I23" s="29">
        <v>0</v>
      </c>
      <c r="J23" s="29">
        <v>0</v>
      </c>
      <c r="K23" s="29">
        <v>0</v>
      </c>
      <c r="L23" s="237">
        <f t="shared" si="1"/>
      </c>
      <c r="M23" s="29"/>
      <c r="N23" s="237">
        <f t="shared" si="2"/>
      </c>
    </row>
    <row r="24" spans="1:14" ht="17.25" customHeight="1">
      <c r="A24" s="325"/>
      <c r="B24" s="326"/>
      <c r="C24" s="326"/>
      <c r="D24" s="326"/>
      <c r="E24" s="237"/>
      <c r="F24" s="326"/>
      <c r="G24" s="207"/>
      <c r="H24" s="245" t="s">
        <v>51</v>
      </c>
      <c r="I24" s="29">
        <v>12000</v>
      </c>
      <c r="J24" s="29">
        <v>0</v>
      </c>
      <c r="K24" s="29">
        <v>0</v>
      </c>
      <c r="L24" s="237">
        <f t="shared" si="1"/>
      </c>
      <c r="M24" s="29"/>
      <c r="N24" s="237">
        <f t="shared" si="2"/>
      </c>
    </row>
    <row r="25" spans="1:14" ht="17.25" customHeight="1">
      <c r="A25" s="78"/>
      <c r="B25" s="213"/>
      <c r="C25" s="213"/>
      <c r="D25" s="214"/>
      <c r="E25" s="207"/>
      <c r="F25" s="214"/>
      <c r="G25" s="207"/>
      <c r="H25" s="245" t="s">
        <v>52</v>
      </c>
      <c r="I25" s="29">
        <v>0</v>
      </c>
      <c r="J25" s="29">
        <v>0</v>
      </c>
      <c r="K25" s="29">
        <v>0</v>
      </c>
      <c r="L25" s="237">
        <f t="shared" si="1"/>
      </c>
      <c r="M25" s="29"/>
      <c r="N25" s="237">
        <f t="shared" si="2"/>
      </c>
    </row>
    <row r="26" spans="1:14" ht="17.25" customHeight="1">
      <c r="A26" s="78"/>
      <c r="B26" s="213"/>
      <c r="C26" s="213"/>
      <c r="D26" s="214"/>
      <c r="E26" s="207"/>
      <c r="F26" s="214"/>
      <c r="G26" s="207"/>
      <c r="H26" s="245" t="s">
        <v>53</v>
      </c>
      <c r="I26" s="29">
        <v>0</v>
      </c>
      <c r="J26" s="29">
        <v>0</v>
      </c>
      <c r="K26" s="29">
        <v>0</v>
      </c>
      <c r="L26" s="237">
        <f t="shared" si="1"/>
      </c>
      <c r="M26" s="29"/>
      <c r="N26" s="237">
        <f t="shared" si="2"/>
      </c>
    </row>
    <row r="27" spans="1:14" ht="17.25" customHeight="1">
      <c r="A27" s="325"/>
      <c r="B27" s="326"/>
      <c r="C27" s="326"/>
      <c r="D27" s="326"/>
      <c r="E27" s="207"/>
      <c r="F27" s="326"/>
      <c r="G27" s="207"/>
      <c r="H27" s="245" t="s">
        <v>54</v>
      </c>
      <c r="I27" s="29">
        <v>0</v>
      </c>
      <c r="J27" s="29">
        <v>0</v>
      </c>
      <c r="K27" s="29">
        <v>0</v>
      </c>
      <c r="L27" s="237">
        <f t="shared" si="1"/>
      </c>
      <c r="M27" s="29"/>
      <c r="N27" s="237"/>
    </row>
    <row r="28" spans="1:14" ht="17.25" customHeight="1">
      <c r="A28" s="325"/>
      <c r="B28" s="326"/>
      <c r="C28" s="326"/>
      <c r="D28" s="326"/>
      <c r="E28" s="237"/>
      <c r="F28" s="326"/>
      <c r="G28" s="207"/>
      <c r="H28" s="327"/>
      <c r="I28" s="209"/>
      <c r="J28" s="209"/>
      <c r="K28" s="209"/>
      <c r="L28" s="334"/>
      <c r="M28" s="209"/>
      <c r="N28" s="334"/>
    </row>
    <row r="29" spans="1:14" ht="17.25" customHeight="1">
      <c r="A29" s="325"/>
      <c r="B29" s="326"/>
      <c r="C29" s="326"/>
      <c r="D29" s="326"/>
      <c r="E29" s="237"/>
      <c r="F29" s="326"/>
      <c r="G29" s="207"/>
      <c r="H29" s="91"/>
      <c r="I29" s="29"/>
      <c r="J29" s="29"/>
      <c r="K29" s="29"/>
      <c r="L29" s="237"/>
      <c r="M29" s="29"/>
      <c r="N29" s="237"/>
    </row>
    <row r="30" spans="1:14" ht="17.25" customHeight="1">
      <c r="A30" s="290" t="s">
        <v>55</v>
      </c>
      <c r="B30" s="175">
        <f>+B4+B17</f>
        <v>500672</v>
      </c>
      <c r="C30" s="175">
        <f>+C4+C17</f>
        <v>500672</v>
      </c>
      <c r="D30" s="175">
        <f>+D4+D17</f>
        <v>526702</v>
      </c>
      <c r="E30" s="210">
        <f>+D30/C30</f>
        <v>1.0519901252716348</v>
      </c>
      <c r="F30" s="175">
        <f>+F4+F17</f>
        <v>497476</v>
      </c>
      <c r="G30" s="203">
        <f>+D30/F30-1</f>
        <v>0.0587485627447355</v>
      </c>
      <c r="H30" s="328" t="s">
        <v>56</v>
      </c>
      <c r="I30" s="175">
        <f>SUM(I4:I29)</f>
        <v>1057579</v>
      </c>
      <c r="J30" s="175">
        <f>SUM(J4:J29)</f>
        <v>1218479</v>
      </c>
      <c r="K30" s="175">
        <f>SUM(K4:K29)</f>
        <v>1209627</v>
      </c>
      <c r="L30" s="210">
        <f>+K30/J30</f>
        <v>0.9927352051204822</v>
      </c>
      <c r="M30" s="175">
        <f>SUM(M4:M29)</f>
        <v>1383617</v>
      </c>
      <c r="N30" s="203">
        <f>+K30/M30-1</f>
        <v>-0.1257501172651102</v>
      </c>
    </row>
    <row r="31" spans="1:14" s="314" customFormat="1" ht="17.25" customHeight="1">
      <c r="A31" s="290"/>
      <c r="B31" s="214"/>
      <c r="C31" s="214"/>
      <c r="D31" s="214"/>
      <c r="E31" s="211"/>
      <c r="F31" s="214"/>
      <c r="G31" s="207"/>
      <c r="H31" s="290"/>
      <c r="I31" s="213"/>
      <c r="J31" s="213"/>
      <c r="K31" s="237"/>
      <c r="L31" s="237"/>
      <c r="M31" s="237"/>
      <c r="N31" s="237"/>
    </row>
    <row r="32" spans="1:14" ht="17.25" customHeight="1">
      <c r="A32" s="329" t="s">
        <v>57</v>
      </c>
      <c r="B32" s="292">
        <f>SUM(B33:B38)</f>
        <v>573873</v>
      </c>
      <c r="C32" s="330">
        <f>SUM(C33:C38)</f>
        <v>844757</v>
      </c>
      <c r="D32" s="292">
        <f>SUM(D33:D38)</f>
        <v>930268</v>
      </c>
      <c r="E32" s="211">
        <f aca="true" t="shared" si="6" ref="E32:E38">+D32/C32</f>
        <v>1.1012255595396072</v>
      </c>
      <c r="F32" s="292">
        <f>SUM(F33:F38)</f>
        <v>1260985</v>
      </c>
      <c r="G32" s="293">
        <f>+D32/F32-1</f>
        <v>-0.2622687819442737</v>
      </c>
      <c r="H32" s="331" t="s">
        <v>58</v>
      </c>
      <c r="I32" s="292">
        <f>SUM(I33:I39)</f>
        <v>16966</v>
      </c>
      <c r="J32" s="292">
        <f>SUM(J33:J39)</f>
        <v>126950</v>
      </c>
      <c r="K32" s="292">
        <f>SUM(K33:K39)</f>
        <v>247343</v>
      </c>
      <c r="L32" s="293">
        <f>+K32/J32</f>
        <v>1.9483497439936983</v>
      </c>
      <c r="M32" s="292">
        <f>SUM(M33:M39)</f>
        <v>374844</v>
      </c>
      <c r="N32" s="232">
        <f>+K32/M32-1</f>
        <v>-0.3401441666399889</v>
      </c>
    </row>
    <row r="33" spans="1:14" s="314" customFormat="1" ht="17.25" customHeight="1">
      <c r="A33" s="332" t="s">
        <v>59</v>
      </c>
      <c r="B33" s="294">
        <f>10254+295558</f>
        <v>305812</v>
      </c>
      <c r="C33" s="295">
        <v>461359</v>
      </c>
      <c r="D33" s="294">
        <v>425434</v>
      </c>
      <c r="E33" s="207">
        <f t="shared" si="6"/>
        <v>0.9221322224124814</v>
      </c>
      <c r="F33" s="294">
        <v>292689</v>
      </c>
      <c r="G33" s="296">
        <f>+D33/F33-1</f>
        <v>0.45353600579454634</v>
      </c>
      <c r="H33" s="306" t="s">
        <v>60</v>
      </c>
      <c r="I33" s="214">
        <v>0</v>
      </c>
      <c r="J33" s="214"/>
      <c r="K33" s="214"/>
      <c r="L33" s="296"/>
      <c r="M33" s="214"/>
      <c r="N33" s="237"/>
    </row>
    <row r="34" spans="1:14" ht="17.25" customHeight="1">
      <c r="A34" s="332" t="s">
        <v>61</v>
      </c>
      <c r="B34" s="214">
        <v>0</v>
      </c>
      <c r="C34" s="297"/>
      <c r="D34" s="294">
        <v>0</v>
      </c>
      <c r="E34" s="207"/>
      <c r="F34" s="294"/>
      <c r="G34" s="296"/>
      <c r="H34" s="306" t="s">
        <v>62</v>
      </c>
      <c r="I34" s="214">
        <v>16966</v>
      </c>
      <c r="J34" s="214">
        <v>16966</v>
      </c>
      <c r="K34" s="214">
        <v>58829</v>
      </c>
      <c r="L34" s="296">
        <f>+K34/J34</f>
        <v>3.467464340445597</v>
      </c>
      <c r="M34" s="214">
        <v>37546</v>
      </c>
      <c r="N34" s="237">
        <f>+K34/M34-1</f>
        <v>0.5668513290363821</v>
      </c>
    </row>
    <row r="35" spans="1:14" ht="17.25" customHeight="1">
      <c r="A35" s="332" t="s">
        <v>63</v>
      </c>
      <c r="B35" s="298">
        <v>0</v>
      </c>
      <c r="C35" s="299"/>
      <c r="D35" s="294">
        <v>0</v>
      </c>
      <c r="E35" s="207"/>
      <c r="F35" s="294"/>
      <c r="G35" s="296"/>
      <c r="H35" s="306" t="s">
        <v>64</v>
      </c>
      <c r="I35" s="214">
        <v>0</v>
      </c>
      <c r="J35" s="214"/>
      <c r="K35" s="214"/>
      <c r="L35" s="296"/>
      <c r="M35" s="214"/>
      <c r="N35" s="237"/>
    </row>
    <row r="36" spans="1:14" ht="17.25" customHeight="1">
      <c r="A36" s="332" t="s">
        <v>65</v>
      </c>
      <c r="B36" s="214">
        <v>214126</v>
      </c>
      <c r="C36" s="295">
        <v>271998</v>
      </c>
      <c r="D36" s="294">
        <v>402755</v>
      </c>
      <c r="E36" s="296">
        <f t="shared" si="6"/>
        <v>1.4807277994691137</v>
      </c>
      <c r="F36" s="294">
        <v>847448</v>
      </c>
      <c r="G36" s="296">
        <f>+D36/F36-1</f>
        <v>-0.5247437010884444</v>
      </c>
      <c r="H36" s="310" t="s">
        <v>66</v>
      </c>
      <c r="I36" s="214">
        <v>0</v>
      </c>
      <c r="J36" s="214">
        <v>109984</v>
      </c>
      <c r="K36" s="214">
        <v>179662</v>
      </c>
      <c r="L36" s="296">
        <f>+K36/J36</f>
        <v>1.6335285132382893</v>
      </c>
      <c r="M36" s="214">
        <v>324422</v>
      </c>
      <c r="N36" s="237">
        <f>+K36/M36-1</f>
        <v>-0.44620895007120354</v>
      </c>
    </row>
    <row r="37" spans="1:14" ht="17.25" customHeight="1">
      <c r="A37" s="332" t="s">
        <v>67</v>
      </c>
      <c r="B37" s="214">
        <v>41060</v>
      </c>
      <c r="C37" s="295">
        <v>98525</v>
      </c>
      <c r="D37" s="294">
        <v>89203</v>
      </c>
      <c r="E37" s="296">
        <f t="shared" si="6"/>
        <v>0.9053844201979193</v>
      </c>
      <c r="F37" s="294">
        <v>119160</v>
      </c>
      <c r="G37" s="296">
        <f>+D37/F37-1</f>
        <v>-0.2514014770057066</v>
      </c>
      <c r="H37" s="306" t="s">
        <v>68</v>
      </c>
      <c r="I37" s="214">
        <v>0</v>
      </c>
      <c r="J37" s="214"/>
      <c r="K37" s="214"/>
      <c r="L37" s="296"/>
      <c r="M37" s="214"/>
      <c r="N37" s="237"/>
    </row>
    <row r="38" spans="1:14" ht="17.25" customHeight="1">
      <c r="A38" s="332" t="s">
        <v>69</v>
      </c>
      <c r="B38" s="294">
        <v>12875</v>
      </c>
      <c r="C38" s="295">
        <v>12875</v>
      </c>
      <c r="D38" s="294">
        <v>12876</v>
      </c>
      <c r="E38" s="296">
        <f t="shared" si="6"/>
        <v>1.0000776699029126</v>
      </c>
      <c r="F38" s="294">
        <v>1688</v>
      </c>
      <c r="G38" s="296">
        <f>+D38/F38-1</f>
        <v>6.627962085308057</v>
      </c>
      <c r="H38" s="310" t="s">
        <v>70</v>
      </c>
      <c r="I38" s="214">
        <v>0</v>
      </c>
      <c r="J38" s="214"/>
      <c r="K38" s="214"/>
      <c r="L38" s="296"/>
      <c r="M38" s="214"/>
      <c r="N38" s="237"/>
    </row>
    <row r="39" spans="1:14" ht="17.25" customHeight="1">
      <c r="A39" s="332"/>
      <c r="B39" s="294"/>
      <c r="C39" s="297"/>
      <c r="D39" s="29"/>
      <c r="E39" s="296"/>
      <c r="F39" s="29"/>
      <c r="G39" s="296"/>
      <c r="H39" s="310" t="s">
        <v>71</v>
      </c>
      <c r="I39" s="214">
        <v>0</v>
      </c>
      <c r="J39" s="214"/>
      <c r="K39" s="214">
        <v>8852</v>
      </c>
      <c r="L39" s="296"/>
      <c r="M39" s="214">
        <v>12876</v>
      </c>
      <c r="N39" s="237">
        <f>+K39/M39-1</f>
        <v>-0.31251941596769184</v>
      </c>
    </row>
    <row r="40" spans="1:14" ht="17.25" customHeight="1">
      <c r="A40" s="329"/>
      <c r="B40" s="214"/>
      <c r="C40" s="297"/>
      <c r="D40" s="214"/>
      <c r="E40" s="296"/>
      <c r="F40" s="214"/>
      <c r="G40" s="296"/>
      <c r="H40" s="310" t="s">
        <v>72</v>
      </c>
      <c r="I40" s="214">
        <v>0</v>
      </c>
      <c r="J40" s="214"/>
      <c r="K40" s="29">
        <v>0</v>
      </c>
      <c r="L40" s="296"/>
      <c r="M40" s="29"/>
      <c r="N40" s="237"/>
    </row>
    <row r="41" spans="1:14" ht="17.25" customHeight="1">
      <c r="A41" s="329"/>
      <c r="B41" s="214"/>
      <c r="C41" s="297"/>
      <c r="D41" s="214"/>
      <c r="E41" s="296"/>
      <c r="F41" s="214"/>
      <c r="G41" s="296"/>
      <c r="H41" s="310"/>
      <c r="I41" s="214"/>
      <c r="J41" s="214"/>
      <c r="K41" s="29"/>
      <c r="L41" s="296"/>
      <c r="M41" s="29"/>
      <c r="N41" s="237"/>
    </row>
    <row r="42" spans="1:14" ht="17.25" customHeight="1">
      <c r="A42" s="335" t="s">
        <v>73</v>
      </c>
      <c r="B42" s="292">
        <f>SUM(B30:B32)</f>
        <v>1074545</v>
      </c>
      <c r="C42" s="330">
        <f>SUM(C30:C32)</f>
        <v>1345429</v>
      </c>
      <c r="D42" s="292">
        <f>SUM(D30:D32)</f>
        <v>1456970</v>
      </c>
      <c r="E42" s="204">
        <f>+D42/C42</f>
        <v>1.082903668643979</v>
      </c>
      <c r="F42" s="292">
        <f>SUM(F30:F32)</f>
        <v>1758461</v>
      </c>
      <c r="G42" s="204">
        <f>+D42/F42-1</f>
        <v>-0.17145162730364794</v>
      </c>
      <c r="H42" s="301" t="s">
        <v>74</v>
      </c>
      <c r="I42" s="292">
        <f>SUM(I30:I32)</f>
        <v>1074545</v>
      </c>
      <c r="J42" s="292">
        <f>SUM(J30:J32)</f>
        <v>1345429</v>
      </c>
      <c r="K42" s="292">
        <f>SUM(K30:K32)</f>
        <v>1456970</v>
      </c>
      <c r="L42" s="293">
        <f>+K42/J42</f>
        <v>1.082903668643979</v>
      </c>
      <c r="M42" s="292">
        <f>SUM(M30:M32)</f>
        <v>1758461</v>
      </c>
      <c r="N42" s="232">
        <f>+K42/M42-1</f>
        <v>-0.17145162730364794</v>
      </c>
    </row>
    <row r="43" ht="17.25" customHeight="1"/>
    <row r="44" spans="1:7" s="314" customFormat="1" ht="18.75" customHeight="1">
      <c r="A44" s="49"/>
      <c r="B44" s="315"/>
      <c r="C44" s="315"/>
      <c r="D44" s="316"/>
      <c r="E44" s="317"/>
      <c r="F44" s="318"/>
      <c r="G44" s="317"/>
    </row>
  </sheetData>
  <sheetProtection/>
  <mergeCells count="1">
    <mergeCell ref="A1:N1"/>
  </mergeCells>
  <printOptions horizontalCentered="1"/>
  <pageMargins left="0.7479166666666667" right="0.7479166666666667" top="0.9840277777777777" bottom="0.9840277777777777" header="0.5111111111111111" footer="0.5111111111111111"/>
  <pageSetup fitToHeight="0" fitToWidth="1" horizontalDpi="600" verticalDpi="600" orientation="landscape" paperSize="8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90"/>
  <sheetViews>
    <sheetView showZeros="0" zoomScale="110" zoomScaleNormal="110" zoomScaleSheetLayoutView="100" workbookViewId="0" topLeftCell="A1">
      <pane ySplit="3" topLeftCell="A1264" activePane="bottomLeft" state="frozen"/>
      <selection pane="bottomLeft" activeCell="F1287" sqref="F1287"/>
    </sheetView>
  </sheetViews>
  <sheetFormatPr defaultColWidth="9.00390625" defaultRowHeight="14.25"/>
  <cols>
    <col min="1" max="1" width="21.625" style="190" customWidth="1"/>
    <col min="2" max="2" width="12.75390625" style="191" customWidth="1"/>
    <col min="3" max="3" width="13.25390625" style="191" customWidth="1"/>
    <col min="4" max="4" width="12.875" style="192" customWidth="1"/>
    <col min="5" max="5" width="10.625" style="193" customWidth="1"/>
    <col min="6" max="6" width="12.00390625" style="193" customWidth="1"/>
    <col min="7" max="7" width="10.625" style="193" customWidth="1"/>
    <col min="8" max="8" width="10.625" style="193" hidden="1" customWidth="1"/>
    <col min="9" max="9" width="39.375" style="190" customWidth="1"/>
    <col min="10" max="10" width="12.625" style="192" customWidth="1"/>
    <col min="11" max="11" width="13.875" style="192" customWidth="1"/>
    <col min="12" max="12" width="12.25390625" style="192" customWidth="1"/>
    <col min="13" max="13" width="9.50390625" style="194" customWidth="1"/>
    <col min="14" max="14" width="13.625" style="193" customWidth="1"/>
    <col min="15" max="15" width="13.125" style="193" customWidth="1"/>
    <col min="16" max="16" width="16.875" style="193" hidden="1" customWidth="1"/>
    <col min="17" max="19" width="10.625" style="190" hidden="1" customWidth="1"/>
    <col min="20" max="20" width="12.875" style="190" hidden="1" customWidth="1"/>
    <col min="21" max="21" width="13.75390625" style="190" hidden="1" customWidth="1"/>
    <col min="22" max="22" width="14.125" style="190" hidden="1" customWidth="1"/>
    <col min="23" max="23" width="34.00390625" style="190" hidden="1" customWidth="1"/>
    <col min="24" max="24" width="9.00390625" style="190" hidden="1" customWidth="1"/>
    <col min="25" max="25" width="15.375" style="190" customWidth="1"/>
    <col min="26" max="26" width="10.75390625" style="190" bestFit="1" customWidth="1"/>
    <col min="27" max="255" width="9.00390625" style="190" customWidth="1"/>
  </cols>
  <sheetData>
    <row r="1" spans="1:16" ht="34.5" customHeight="1">
      <c r="A1" s="195" t="s">
        <v>75</v>
      </c>
      <c r="B1" s="196"/>
      <c r="C1" s="196"/>
      <c r="D1" s="196"/>
      <c r="E1" s="195"/>
      <c r="F1" s="195"/>
      <c r="G1" s="195"/>
      <c r="H1" s="195"/>
      <c r="I1" s="195"/>
      <c r="J1" s="196"/>
      <c r="K1" s="196"/>
      <c r="L1" s="196"/>
      <c r="M1" s="221"/>
      <c r="N1" s="195"/>
      <c r="O1" s="222"/>
      <c r="P1" s="223"/>
    </row>
    <row r="2" spans="1:16" ht="11.25" customHeight="1">
      <c r="A2" s="197"/>
      <c r="B2" s="198"/>
      <c r="C2" s="198"/>
      <c r="D2" s="199"/>
      <c r="E2" s="200"/>
      <c r="F2" s="200"/>
      <c r="G2" s="200"/>
      <c r="H2" s="200"/>
      <c r="I2" s="197"/>
      <c r="L2" s="224"/>
      <c r="M2" s="225"/>
      <c r="N2" s="226"/>
      <c r="O2" s="224" t="s">
        <v>2</v>
      </c>
      <c r="P2" s="227"/>
    </row>
    <row r="3" spans="1:25" ht="37.5" customHeight="1">
      <c r="A3" s="68" t="s">
        <v>3</v>
      </c>
      <c r="B3" s="201" t="s">
        <v>4</v>
      </c>
      <c r="C3" s="201" t="s">
        <v>5</v>
      </c>
      <c r="D3" s="201" t="s">
        <v>6</v>
      </c>
      <c r="E3" s="201" t="s">
        <v>7</v>
      </c>
      <c r="F3" s="201" t="s">
        <v>8</v>
      </c>
      <c r="G3" s="201" t="s">
        <v>9</v>
      </c>
      <c r="H3" s="69" t="s">
        <v>76</v>
      </c>
      <c r="I3" s="59" t="s">
        <v>77</v>
      </c>
      <c r="J3" s="69" t="s">
        <v>4</v>
      </c>
      <c r="K3" s="69" t="s">
        <v>5</v>
      </c>
      <c r="L3" s="69" t="s">
        <v>6</v>
      </c>
      <c r="M3" s="228" t="s">
        <v>7</v>
      </c>
      <c r="N3" s="69" t="s">
        <v>8</v>
      </c>
      <c r="O3" s="69" t="s">
        <v>78</v>
      </c>
      <c r="P3" s="69" t="s">
        <v>79</v>
      </c>
      <c r="Y3" s="69" t="s">
        <v>79</v>
      </c>
    </row>
    <row r="4" spans="1:25" s="186" customFormat="1" ht="18" customHeight="1">
      <c r="A4" s="202" t="s">
        <v>11</v>
      </c>
      <c r="B4" s="175">
        <f>SUM(B5:B16)</f>
        <v>478672</v>
      </c>
      <c r="C4" s="175">
        <f>SUM(C5:C16)</f>
        <v>478672</v>
      </c>
      <c r="D4" s="175">
        <f>SUM(D5:D16)</f>
        <v>496902</v>
      </c>
      <c r="E4" s="203">
        <f>+D4/C4</f>
        <v>1.03808453387706</v>
      </c>
      <c r="F4" s="175">
        <f>SUM(F5:F16)</f>
        <v>457077</v>
      </c>
      <c r="G4" s="204">
        <f>+D4/F4-1</f>
        <v>0.08712973962811521</v>
      </c>
      <c r="H4" s="205">
        <v>201</v>
      </c>
      <c r="I4" s="229" t="s">
        <v>80</v>
      </c>
      <c r="J4" s="230">
        <f>+SUM(J5,J17,J26,J38,J50,J61,J72,J84,J93,J103,J118,J127,J138,J150,J160,J173,J180,J187,J196,J202,J209,J217,J224,J230,J236,J242,J248,J254)</f>
        <v>66077</v>
      </c>
      <c r="K4" s="230">
        <f>+SUM(K5,K17,K26,K38,K50,K61,K72,K84,K93,K103,K118,K127,K138,K150,K160,K173,K180,K187,K196,K202,K209,K217,K224,K230,K236,K242,K248,K254)</f>
        <v>73832</v>
      </c>
      <c r="L4" s="230">
        <f>+SUM(L5,L17,L26,L38,L50,L61,L72,L84,L93,L103,L118,L127,L138,L150,L160,L173,L180,L187,L196,L202,L209,L217,L224,L230,L236,L242,L248,L254)</f>
        <v>73832</v>
      </c>
      <c r="M4" s="231">
        <f>+L4/K4</f>
        <v>1</v>
      </c>
      <c r="N4" s="230">
        <f>+SUM(N5,N17,N26,N38,N50,N61,N72,N84,N93,N103,N118,N127,N138,N150,N160,N173,N180,N187,N196,N202,N209,N217,N224,N230,N236,N242,N248,N254)</f>
        <v>86272</v>
      </c>
      <c r="O4" s="232">
        <f>+L4/N4-1</f>
        <v>-0.14419510385756673</v>
      </c>
      <c r="P4" s="233"/>
      <c r="Q4" s="186" t="s">
        <v>81</v>
      </c>
      <c r="R4" s="186" t="s">
        <v>82</v>
      </c>
      <c r="S4" s="186" t="s">
        <v>83</v>
      </c>
      <c r="V4" s="245" t="s">
        <v>84</v>
      </c>
      <c r="W4" s="246" t="s">
        <v>80</v>
      </c>
      <c r="X4" s="247">
        <v>851034.07</v>
      </c>
      <c r="Y4" s="255"/>
    </row>
    <row r="5" spans="1:25" ht="18" customHeight="1">
      <c r="A5" s="206" t="s">
        <v>85</v>
      </c>
      <c r="B5" s="29">
        <v>271451</v>
      </c>
      <c r="C5" s="29">
        <v>271451</v>
      </c>
      <c r="D5" s="29">
        <v>251364</v>
      </c>
      <c r="E5" s="207">
        <f>+D5/C5</f>
        <v>0.9260013777808886</v>
      </c>
      <c r="F5" s="29">
        <v>243647</v>
      </c>
      <c r="G5" s="207">
        <f>+D5/F5-1</f>
        <v>0.03167287099779603</v>
      </c>
      <c r="H5" s="208">
        <v>20101</v>
      </c>
      <c r="I5" s="234" t="s">
        <v>86</v>
      </c>
      <c r="J5" s="235"/>
      <c r="K5" s="235">
        <v>1018</v>
      </c>
      <c r="L5" s="235">
        <v>1018</v>
      </c>
      <c r="M5" s="236">
        <f>+L5/K5</f>
        <v>1</v>
      </c>
      <c r="N5" s="235">
        <v>1</v>
      </c>
      <c r="O5" s="237">
        <f>+L5/N5-1</f>
        <v>1017</v>
      </c>
      <c r="P5" s="238"/>
      <c r="V5" s="245" t="s">
        <v>87</v>
      </c>
      <c r="W5" s="248" t="s">
        <v>86</v>
      </c>
      <c r="X5" s="249">
        <v>5037.66</v>
      </c>
      <c r="Y5" s="256"/>
    </row>
    <row r="6" spans="1:25" ht="18" customHeight="1">
      <c r="A6" s="206" t="s">
        <v>15</v>
      </c>
      <c r="B6" s="29">
        <v>63863</v>
      </c>
      <c r="C6" s="29">
        <v>63863</v>
      </c>
      <c r="D6" s="29">
        <v>74268</v>
      </c>
      <c r="E6" s="207">
        <f>+D6/C6</f>
        <v>1.1629268903747083</v>
      </c>
      <c r="F6" s="29">
        <v>60129</v>
      </c>
      <c r="G6" s="207">
        <f>+D6/F6-1</f>
        <v>0.23514443945517138</v>
      </c>
      <c r="H6" s="208"/>
      <c r="I6" s="239" t="s">
        <v>88</v>
      </c>
      <c r="J6" s="235"/>
      <c r="K6" s="235">
        <v>0</v>
      </c>
      <c r="L6" s="235">
        <v>0</v>
      </c>
      <c r="M6" s="236"/>
      <c r="N6" s="235">
        <v>0</v>
      </c>
      <c r="O6" s="237"/>
      <c r="P6" s="238"/>
      <c r="V6" s="245"/>
      <c r="W6" s="248"/>
      <c r="X6" s="249"/>
      <c r="Y6" s="256"/>
    </row>
    <row r="7" spans="1:25" ht="18" customHeight="1">
      <c r="A7" s="206" t="s">
        <v>17</v>
      </c>
      <c r="B7" s="29">
        <v>28644</v>
      </c>
      <c r="C7" s="29">
        <v>28644</v>
      </c>
      <c r="D7" s="29">
        <v>40496</v>
      </c>
      <c r="E7" s="207">
        <f>+D7/C7</f>
        <v>1.4137690266722525</v>
      </c>
      <c r="F7" s="29">
        <v>29635</v>
      </c>
      <c r="G7" s="207">
        <f>+D7/F7-1</f>
        <v>0.3664923232664079</v>
      </c>
      <c r="H7" s="208">
        <v>2010102</v>
      </c>
      <c r="I7" s="239" t="s">
        <v>89</v>
      </c>
      <c r="J7" s="235"/>
      <c r="K7" s="235">
        <v>1018</v>
      </c>
      <c r="L7" s="235">
        <v>1018</v>
      </c>
      <c r="M7" s="236">
        <f>+L7/K7</f>
        <v>1</v>
      </c>
      <c r="N7" s="235">
        <v>1</v>
      </c>
      <c r="O7" s="237">
        <f>+L7/N7-1</f>
        <v>1017</v>
      </c>
      <c r="P7" s="238"/>
      <c r="Q7" s="190">
        <v>11281600</v>
      </c>
      <c r="R7" s="190">
        <v>13143257</v>
      </c>
      <c r="S7" s="190">
        <v>12666435</v>
      </c>
      <c r="T7" s="250" t="s">
        <v>90</v>
      </c>
      <c r="U7" s="190">
        <v>9393365</v>
      </c>
      <c r="V7" s="91" t="s">
        <v>91</v>
      </c>
      <c r="W7" s="248" t="s">
        <v>89</v>
      </c>
      <c r="X7" s="249">
        <v>0</v>
      </c>
      <c r="Y7" s="256"/>
    </row>
    <row r="8" spans="1:25" ht="18" customHeight="1">
      <c r="A8" s="206" t="s">
        <v>19</v>
      </c>
      <c r="B8" s="29">
        <v>0</v>
      </c>
      <c r="C8" s="29">
        <v>0</v>
      </c>
      <c r="D8" s="29">
        <v>0</v>
      </c>
      <c r="E8" s="207"/>
      <c r="F8" s="29"/>
      <c r="G8" s="207"/>
      <c r="H8" s="208">
        <v>2010103</v>
      </c>
      <c r="I8" s="240" t="s">
        <v>92</v>
      </c>
      <c r="J8" s="235"/>
      <c r="K8" s="235">
        <v>0</v>
      </c>
      <c r="L8" s="235">
        <v>0</v>
      </c>
      <c r="M8" s="236"/>
      <c r="N8" s="235">
        <v>0</v>
      </c>
      <c r="O8" s="237"/>
      <c r="P8" s="238"/>
      <c r="Q8" s="190">
        <v>568483</v>
      </c>
      <c r="R8" s="190">
        <v>601524</v>
      </c>
      <c r="S8" s="190">
        <v>597328</v>
      </c>
      <c r="T8" s="251" t="s">
        <v>93</v>
      </c>
      <c r="U8" s="190">
        <v>565547</v>
      </c>
      <c r="V8" s="91" t="s">
        <v>94</v>
      </c>
      <c r="W8" s="248" t="s">
        <v>92</v>
      </c>
      <c r="X8" s="249">
        <v>150</v>
      </c>
      <c r="Y8" s="256"/>
    </row>
    <row r="9" spans="1:25" ht="18" customHeight="1">
      <c r="A9" s="206" t="s">
        <v>21</v>
      </c>
      <c r="B9" s="29">
        <v>47500</v>
      </c>
      <c r="C9" s="29">
        <v>47500</v>
      </c>
      <c r="D9" s="29">
        <v>53107</v>
      </c>
      <c r="E9" s="207">
        <f>+D9/C9</f>
        <v>1.118042105263158</v>
      </c>
      <c r="F9" s="29">
        <v>45695</v>
      </c>
      <c r="G9" s="207">
        <f>+D9/F9-1</f>
        <v>0.16220593062698319</v>
      </c>
      <c r="H9" s="208">
        <v>2010104</v>
      </c>
      <c r="I9" s="240" t="s">
        <v>95</v>
      </c>
      <c r="J9" s="235"/>
      <c r="K9" s="235">
        <v>0</v>
      </c>
      <c r="L9" s="235">
        <v>0</v>
      </c>
      <c r="M9" s="236"/>
      <c r="N9" s="235">
        <v>0</v>
      </c>
      <c r="O9" s="237"/>
      <c r="P9" s="238"/>
      <c r="Q9" s="190">
        <v>4484</v>
      </c>
      <c r="R9" s="190">
        <v>4568</v>
      </c>
      <c r="S9" s="190">
        <v>4568</v>
      </c>
      <c r="T9" s="252" t="s">
        <v>87</v>
      </c>
      <c r="U9" s="190">
        <v>4401</v>
      </c>
      <c r="V9" s="91" t="s">
        <v>96</v>
      </c>
      <c r="W9" s="248" t="s">
        <v>95</v>
      </c>
      <c r="X9" s="249">
        <v>325</v>
      </c>
      <c r="Y9" s="256"/>
    </row>
    <row r="10" spans="1:25" ht="18" customHeight="1">
      <c r="A10" s="206" t="s">
        <v>23</v>
      </c>
      <c r="B10" s="29">
        <v>12000</v>
      </c>
      <c r="C10" s="29">
        <v>12000</v>
      </c>
      <c r="D10" s="29">
        <v>16257</v>
      </c>
      <c r="E10" s="207">
        <f>+D10/C10</f>
        <v>1.35475</v>
      </c>
      <c r="F10" s="29">
        <v>12457</v>
      </c>
      <c r="G10" s="207">
        <f>+D10/F10-1</f>
        <v>0.30504936983222275</v>
      </c>
      <c r="H10" s="208">
        <v>2010105</v>
      </c>
      <c r="I10" s="240" t="s">
        <v>97</v>
      </c>
      <c r="J10" s="235"/>
      <c r="K10" s="235">
        <v>0</v>
      </c>
      <c r="L10" s="235">
        <v>0</v>
      </c>
      <c r="M10" s="236"/>
      <c r="N10" s="235">
        <v>0</v>
      </c>
      <c r="O10" s="237"/>
      <c r="P10" s="238"/>
      <c r="Q10" s="190">
        <v>3997</v>
      </c>
      <c r="R10" s="190">
        <v>3402</v>
      </c>
      <c r="S10" s="190">
        <v>3402</v>
      </c>
      <c r="T10" s="252" t="s">
        <v>98</v>
      </c>
      <c r="U10" s="190">
        <v>3411</v>
      </c>
      <c r="V10" s="91" t="s">
        <v>99</v>
      </c>
      <c r="W10" s="248" t="s">
        <v>97</v>
      </c>
      <c r="X10" s="249">
        <v>265</v>
      </c>
      <c r="Y10" s="256"/>
    </row>
    <row r="11" spans="1:25" ht="18" customHeight="1">
      <c r="A11" s="206" t="s">
        <v>25</v>
      </c>
      <c r="B11" s="29">
        <v>13000</v>
      </c>
      <c r="C11" s="29">
        <v>13000</v>
      </c>
      <c r="D11" s="29">
        <v>15209</v>
      </c>
      <c r="E11" s="207">
        <f>+D11/C11</f>
        <v>1.1699230769230768</v>
      </c>
      <c r="F11" s="29">
        <v>15662</v>
      </c>
      <c r="G11" s="207">
        <f>+D11/F11-1</f>
        <v>-0.02892350913037922</v>
      </c>
      <c r="H11" s="208">
        <v>2010106</v>
      </c>
      <c r="I11" s="241" t="s">
        <v>100</v>
      </c>
      <c r="J11" s="235"/>
      <c r="K11" s="235">
        <v>0</v>
      </c>
      <c r="L11" s="235">
        <v>0</v>
      </c>
      <c r="M11" s="236"/>
      <c r="N11" s="235">
        <v>0</v>
      </c>
      <c r="O11" s="237"/>
      <c r="P11" s="238"/>
      <c r="Q11" s="190">
        <v>17470</v>
      </c>
      <c r="R11" s="190">
        <v>18052</v>
      </c>
      <c r="S11" s="190">
        <v>17952</v>
      </c>
      <c r="T11" s="252" t="s">
        <v>101</v>
      </c>
      <c r="U11" s="190">
        <v>18014</v>
      </c>
      <c r="V11" s="91" t="s">
        <v>102</v>
      </c>
      <c r="W11" s="248" t="s">
        <v>100</v>
      </c>
      <c r="X11" s="249">
        <v>226</v>
      </c>
      <c r="Y11" s="256"/>
    </row>
    <row r="12" spans="1:25" ht="18" customHeight="1">
      <c r="A12" s="206" t="s">
        <v>27</v>
      </c>
      <c r="B12" s="29">
        <v>4000</v>
      </c>
      <c r="C12" s="29">
        <v>4000</v>
      </c>
      <c r="D12" s="29">
        <v>4453</v>
      </c>
      <c r="E12" s="207">
        <f>+D12/C12</f>
        <v>1.11325</v>
      </c>
      <c r="F12" s="29">
        <v>3990</v>
      </c>
      <c r="G12" s="207">
        <f>+D12/F12-1</f>
        <v>0.11604010025062661</v>
      </c>
      <c r="H12" s="208">
        <v>2010107</v>
      </c>
      <c r="I12" s="241" t="s">
        <v>103</v>
      </c>
      <c r="J12" s="235"/>
      <c r="K12" s="235">
        <v>0</v>
      </c>
      <c r="L12" s="235">
        <v>0</v>
      </c>
      <c r="M12" s="236"/>
      <c r="N12" s="235">
        <v>0</v>
      </c>
      <c r="O12" s="237"/>
      <c r="P12" s="238"/>
      <c r="Q12" s="190">
        <v>6188</v>
      </c>
      <c r="R12" s="190">
        <v>5988</v>
      </c>
      <c r="S12" s="190">
        <v>5988</v>
      </c>
      <c r="T12" s="252" t="s">
        <v>104</v>
      </c>
      <c r="U12" s="190">
        <v>6735</v>
      </c>
      <c r="V12" s="91" t="s">
        <v>105</v>
      </c>
      <c r="W12" s="248" t="s">
        <v>103</v>
      </c>
      <c r="X12" s="249">
        <v>0</v>
      </c>
      <c r="Y12" s="256"/>
    </row>
    <row r="13" spans="1:25" ht="18" customHeight="1">
      <c r="A13" s="206" t="s">
        <v>29</v>
      </c>
      <c r="B13" s="29">
        <v>21848</v>
      </c>
      <c r="C13" s="29">
        <v>21848</v>
      </c>
      <c r="D13" s="29">
        <v>26582</v>
      </c>
      <c r="E13" s="207">
        <f>+D13/C13</f>
        <v>1.2166788722079824</v>
      </c>
      <c r="F13" s="29">
        <v>25875</v>
      </c>
      <c r="G13" s="207">
        <f>+D13/F13-1</f>
        <v>0.027323671497584634</v>
      </c>
      <c r="H13" s="208">
        <v>2010108</v>
      </c>
      <c r="I13" s="241" t="s">
        <v>106</v>
      </c>
      <c r="J13" s="235"/>
      <c r="K13" s="235">
        <v>0</v>
      </c>
      <c r="L13" s="235">
        <v>0</v>
      </c>
      <c r="M13" s="236"/>
      <c r="N13" s="235">
        <v>0</v>
      </c>
      <c r="O13" s="237"/>
      <c r="P13" s="238"/>
      <c r="Q13" s="190">
        <v>6841</v>
      </c>
      <c r="R13" s="190">
        <v>6650</v>
      </c>
      <c r="S13" s="190">
        <v>6650</v>
      </c>
      <c r="T13" s="252" t="s">
        <v>107</v>
      </c>
      <c r="U13" s="190">
        <v>7803</v>
      </c>
      <c r="V13" s="91" t="s">
        <v>108</v>
      </c>
      <c r="W13" s="248" t="s">
        <v>106</v>
      </c>
      <c r="X13" s="249">
        <v>465</v>
      </c>
      <c r="Y13" s="256"/>
    </row>
    <row r="14" spans="1:25" ht="18" customHeight="1">
      <c r="A14" s="206" t="s">
        <v>31</v>
      </c>
      <c r="B14" s="29">
        <v>0</v>
      </c>
      <c r="C14" s="29">
        <v>0</v>
      </c>
      <c r="D14" s="29">
        <v>0</v>
      </c>
      <c r="E14" s="207"/>
      <c r="F14" s="29"/>
      <c r="G14" s="207"/>
      <c r="H14" s="208">
        <v>2010109</v>
      </c>
      <c r="I14" s="241" t="s">
        <v>109</v>
      </c>
      <c r="J14" s="235"/>
      <c r="K14" s="235">
        <v>0</v>
      </c>
      <c r="L14" s="235">
        <v>0</v>
      </c>
      <c r="M14" s="236"/>
      <c r="N14" s="235">
        <v>0</v>
      </c>
      <c r="O14" s="237"/>
      <c r="P14" s="238"/>
      <c r="Q14" s="190">
        <v>9108</v>
      </c>
      <c r="R14" s="190">
        <v>12709</v>
      </c>
      <c r="S14" s="190">
        <v>11681</v>
      </c>
      <c r="T14" s="252" t="s">
        <v>110</v>
      </c>
      <c r="U14" s="190">
        <v>10488</v>
      </c>
      <c r="V14" s="91" t="s">
        <v>111</v>
      </c>
      <c r="W14" s="248" t="s">
        <v>109</v>
      </c>
      <c r="X14" s="249">
        <v>8</v>
      </c>
      <c r="Y14" s="256"/>
    </row>
    <row r="15" spans="1:25" ht="18" customHeight="1">
      <c r="A15" s="206" t="s">
        <v>33</v>
      </c>
      <c r="B15" s="29">
        <v>0</v>
      </c>
      <c r="C15" s="29">
        <v>0</v>
      </c>
      <c r="D15" s="29">
        <v>0</v>
      </c>
      <c r="E15" s="207"/>
      <c r="F15" s="29"/>
      <c r="G15" s="207"/>
      <c r="H15" s="208">
        <v>2010150</v>
      </c>
      <c r="I15" s="241" t="s">
        <v>112</v>
      </c>
      <c r="J15" s="235"/>
      <c r="K15" s="235">
        <v>0</v>
      </c>
      <c r="L15" s="235">
        <v>0</v>
      </c>
      <c r="M15" s="236"/>
      <c r="N15" s="235">
        <v>0</v>
      </c>
      <c r="O15" s="237"/>
      <c r="P15" s="238"/>
      <c r="Q15" s="190">
        <v>184352</v>
      </c>
      <c r="R15" s="190">
        <v>203757</v>
      </c>
      <c r="S15" s="190">
        <v>203484</v>
      </c>
      <c r="T15" s="252" t="s">
        <v>113</v>
      </c>
      <c r="U15" s="190">
        <v>187068</v>
      </c>
      <c r="V15" s="91" t="s">
        <v>114</v>
      </c>
      <c r="W15" s="248" t="s">
        <v>112</v>
      </c>
      <c r="X15" s="249">
        <v>0</v>
      </c>
      <c r="Y15" s="256"/>
    </row>
    <row r="16" spans="1:25" ht="18" customHeight="1">
      <c r="A16" s="206" t="s">
        <v>35</v>
      </c>
      <c r="B16" s="29">
        <v>16366</v>
      </c>
      <c r="C16" s="29">
        <v>16366</v>
      </c>
      <c r="D16" s="209">
        <v>15166</v>
      </c>
      <c r="E16" s="207">
        <f aca="true" t="shared" si="0" ref="E16:E23">+D16/C16</f>
        <v>0.9266772577294391</v>
      </c>
      <c r="F16" s="209">
        <v>19987</v>
      </c>
      <c r="G16" s="207">
        <f>+D16/F16-1</f>
        <v>-0.24120678440986643</v>
      </c>
      <c r="H16" s="208">
        <v>2010199</v>
      </c>
      <c r="I16" s="241" t="s">
        <v>115</v>
      </c>
      <c r="J16" s="235"/>
      <c r="K16" s="235">
        <v>0</v>
      </c>
      <c r="L16" s="235">
        <v>0</v>
      </c>
      <c r="M16" s="236"/>
      <c r="N16" s="235">
        <v>0</v>
      </c>
      <c r="O16" s="237"/>
      <c r="P16" s="238"/>
      <c r="Q16" s="190">
        <v>5725</v>
      </c>
      <c r="R16" s="190">
        <v>6558</v>
      </c>
      <c r="S16" s="190">
        <v>6254</v>
      </c>
      <c r="T16" s="252" t="s">
        <v>116</v>
      </c>
      <c r="U16" s="190">
        <v>5889</v>
      </c>
      <c r="V16" s="91" t="s">
        <v>117</v>
      </c>
      <c r="W16" s="248" t="s">
        <v>115</v>
      </c>
      <c r="X16" s="249">
        <v>810.96</v>
      </c>
      <c r="Y16" s="256"/>
    </row>
    <row r="17" spans="1:25" ht="18" customHeight="1">
      <c r="A17" s="76" t="s">
        <v>37</v>
      </c>
      <c r="B17" s="175">
        <f>SUM(B18:B23)</f>
        <v>22000</v>
      </c>
      <c r="C17" s="175">
        <f>SUM(C18:C23)</f>
        <v>22000</v>
      </c>
      <c r="D17" s="175">
        <f>SUM(D18:D23)</f>
        <v>29800</v>
      </c>
      <c r="E17" s="210">
        <f>D17/C17</f>
        <v>1.3545454545454545</v>
      </c>
      <c r="F17" s="175">
        <f>SUM(F18:F23)</f>
        <v>40399</v>
      </c>
      <c r="G17" s="203">
        <f>D17/F17-1</f>
        <v>-0.26235797915789993</v>
      </c>
      <c r="H17" s="91">
        <v>20102</v>
      </c>
      <c r="I17" s="234" t="s">
        <v>118</v>
      </c>
      <c r="J17" s="235"/>
      <c r="K17" s="29">
        <v>131</v>
      </c>
      <c r="L17" s="29">
        <v>131</v>
      </c>
      <c r="M17" s="236">
        <f>+L17/K17</f>
        <v>1</v>
      </c>
      <c r="N17" s="242">
        <v>0</v>
      </c>
      <c r="O17" s="237"/>
      <c r="P17" s="238"/>
      <c r="Q17" s="190">
        <v>0</v>
      </c>
      <c r="R17" s="190">
        <v>16328</v>
      </c>
      <c r="S17" s="190">
        <v>16328</v>
      </c>
      <c r="T17" s="252" t="s">
        <v>119</v>
      </c>
      <c r="U17" s="190">
        <v>17822</v>
      </c>
      <c r="V17" s="245" t="s">
        <v>98</v>
      </c>
      <c r="W17" s="248" t="s">
        <v>118</v>
      </c>
      <c r="X17" s="249">
        <v>4081</v>
      </c>
      <c r="Y17" s="256"/>
    </row>
    <row r="18" spans="1:25" ht="18" customHeight="1">
      <c r="A18" s="78" t="s">
        <v>39</v>
      </c>
      <c r="B18" s="29">
        <v>5500</v>
      </c>
      <c r="C18" s="29">
        <v>5500</v>
      </c>
      <c r="D18" s="29">
        <v>231</v>
      </c>
      <c r="E18" s="211">
        <f t="shared" si="0"/>
        <v>0.042</v>
      </c>
      <c r="F18" s="29">
        <v>446</v>
      </c>
      <c r="G18" s="207">
        <f>+D18/F18-1</f>
        <v>-0.48206278026905824</v>
      </c>
      <c r="H18" s="91">
        <v>2010201</v>
      </c>
      <c r="I18" s="239" t="s">
        <v>88</v>
      </c>
      <c r="J18" s="235"/>
      <c r="K18" s="243"/>
      <c r="L18" s="29">
        <v>0</v>
      </c>
      <c r="M18" s="236"/>
      <c r="N18" s="242">
        <v>0</v>
      </c>
      <c r="O18" s="237"/>
      <c r="P18" s="238"/>
      <c r="Q18" s="190">
        <v>45442</v>
      </c>
      <c r="R18" s="190">
        <v>28157</v>
      </c>
      <c r="S18" s="190">
        <v>27477</v>
      </c>
      <c r="T18" s="252" t="s">
        <v>120</v>
      </c>
      <c r="U18" s="190">
        <v>20228</v>
      </c>
      <c r="V18" s="91" t="s">
        <v>121</v>
      </c>
      <c r="W18" s="248" t="s">
        <v>88</v>
      </c>
      <c r="X18" s="249">
        <v>1877</v>
      </c>
      <c r="Y18" s="256"/>
    </row>
    <row r="19" spans="1:25" ht="18" customHeight="1">
      <c r="A19" s="78" t="s">
        <v>41</v>
      </c>
      <c r="B19" s="29">
        <v>2500</v>
      </c>
      <c r="C19" s="29">
        <v>2500</v>
      </c>
      <c r="D19" s="29">
        <v>4432</v>
      </c>
      <c r="E19" s="211">
        <f t="shared" si="0"/>
        <v>1.7728</v>
      </c>
      <c r="F19" s="29">
        <v>4218</v>
      </c>
      <c r="G19" s="207">
        <f>+D19/F19-1</f>
        <v>0.050734945471787585</v>
      </c>
      <c r="H19" s="91">
        <v>2010202</v>
      </c>
      <c r="I19" s="239" t="s">
        <v>89</v>
      </c>
      <c r="J19" s="235"/>
      <c r="K19" s="243"/>
      <c r="L19" s="29">
        <v>0</v>
      </c>
      <c r="M19" s="236"/>
      <c r="N19" s="242">
        <v>0</v>
      </c>
      <c r="O19" s="237"/>
      <c r="P19" s="238"/>
      <c r="Q19" s="190">
        <v>12558</v>
      </c>
      <c r="R19" s="190">
        <v>12012</v>
      </c>
      <c r="S19" s="190">
        <v>12009</v>
      </c>
      <c r="T19" s="252" t="s">
        <v>122</v>
      </c>
      <c r="U19" s="190">
        <v>9716</v>
      </c>
      <c r="V19" s="91" t="s">
        <v>91</v>
      </c>
      <c r="W19" s="248" t="s">
        <v>89</v>
      </c>
      <c r="X19" s="249">
        <v>353.98</v>
      </c>
      <c r="Y19" s="256"/>
    </row>
    <row r="20" spans="1:25" ht="18" customHeight="1">
      <c r="A20" s="78" t="s">
        <v>43</v>
      </c>
      <c r="B20" s="29">
        <v>1500</v>
      </c>
      <c r="C20" s="29">
        <v>1500</v>
      </c>
      <c r="D20" s="29">
        <v>5025</v>
      </c>
      <c r="E20" s="211">
        <f t="shared" si="0"/>
        <v>3.35</v>
      </c>
      <c r="F20" s="29">
        <v>5064</v>
      </c>
      <c r="G20" s="207">
        <f>+D20/F20-1</f>
        <v>-0.007701421800947905</v>
      </c>
      <c r="H20" s="91">
        <v>2010203</v>
      </c>
      <c r="I20" s="240" t="s">
        <v>92</v>
      </c>
      <c r="J20" s="235"/>
      <c r="K20" s="243"/>
      <c r="L20" s="29">
        <v>0</v>
      </c>
      <c r="M20" s="236"/>
      <c r="N20" s="242">
        <v>0</v>
      </c>
      <c r="O20" s="237"/>
      <c r="P20" s="238"/>
      <c r="Q20" s="190">
        <v>16011</v>
      </c>
      <c r="R20" s="190">
        <v>15336</v>
      </c>
      <c r="S20" s="190">
        <v>15091</v>
      </c>
      <c r="T20" s="252" t="s">
        <v>123</v>
      </c>
      <c r="U20" s="190">
        <v>6126</v>
      </c>
      <c r="V20" s="91" t="s">
        <v>94</v>
      </c>
      <c r="W20" s="248" t="s">
        <v>92</v>
      </c>
      <c r="X20" s="249">
        <v>50</v>
      </c>
      <c r="Y20" s="256"/>
    </row>
    <row r="21" spans="1:25" ht="25.5" customHeight="1">
      <c r="A21" s="78" t="s">
        <v>45</v>
      </c>
      <c r="B21" s="29">
        <v>2000</v>
      </c>
      <c r="C21" s="29">
        <v>2000</v>
      </c>
      <c r="D21" s="29">
        <v>0</v>
      </c>
      <c r="E21" s="211">
        <f t="shared" si="0"/>
        <v>0</v>
      </c>
      <c r="F21" s="29"/>
      <c r="G21" s="207"/>
      <c r="H21" s="91">
        <v>2010204</v>
      </c>
      <c r="I21" s="240" t="s">
        <v>124</v>
      </c>
      <c r="J21" s="235"/>
      <c r="K21" s="243"/>
      <c r="L21" s="29">
        <v>0</v>
      </c>
      <c r="M21" s="236"/>
      <c r="N21" s="242">
        <v>0</v>
      </c>
      <c r="O21" s="237"/>
      <c r="P21" s="238"/>
      <c r="Q21" s="190">
        <v>25503</v>
      </c>
      <c r="R21" s="190">
        <v>28807</v>
      </c>
      <c r="S21" s="190">
        <v>28790</v>
      </c>
      <c r="T21" s="252" t="s">
        <v>125</v>
      </c>
      <c r="U21" s="190">
        <v>15581</v>
      </c>
      <c r="V21" s="91" t="s">
        <v>126</v>
      </c>
      <c r="W21" s="248" t="s">
        <v>124</v>
      </c>
      <c r="X21" s="249">
        <v>278.6</v>
      </c>
      <c r="Y21" s="256"/>
    </row>
    <row r="22" spans="1:25" ht="19.5" customHeight="1">
      <c r="A22" s="212" t="s">
        <v>127</v>
      </c>
      <c r="B22" s="29">
        <v>3400</v>
      </c>
      <c r="C22" s="29">
        <v>3400</v>
      </c>
      <c r="D22" s="29">
        <v>16615</v>
      </c>
      <c r="E22" s="207">
        <f t="shared" si="0"/>
        <v>4.886764705882353</v>
      </c>
      <c r="F22" s="29">
        <v>25466</v>
      </c>
      <c r="G22" s="207">
        <f>+D22/F22-1</f>
        <v>-0.3475614544883374</v>
      </c>
      <c r="H22" s="91">
        <v>2010205</v>
      </c>
      <c r="I22" s="240" t="s">
        <v>128</v>
      </c>
      <c r="J22" s="235"/>
      <c r="K22" s="243"/>
      <c r="L22" s="29">
        <v>0</v>
      </c>
      <c r="M22" s="236"/>
      <c r="N22" s="242">
        <v>0</v>
      </c>
      <c r="O22" s="237"/>
      <c r="P22" s="238"/>
      <c r="Q22" s="190">
        <v>84198</v>
      </c>
      <c r="R22" s="190">
        <v>93374</v>
      </c>
      <c r="S22" s="190">
        <v>93374</v>
      </c>
      <c r="T22" s="252" t="s">
        <v>129</v>
      </c>
      <c r="U22" s="190">
        <v>22011</v>
      </c>
      <c r="V22" s="91" t="s">
        <v>130</v>
      </c>
      <c r="W22" s="248" t="s">
        <v>128</v>
      </c>
      <c r="X22" s="249">
        <v>378.63</v>
      </c>
      <c r="Y22" s="256"/>
    </row>
    <row r="23" spans="1:25" ht="18" customHeight="1">
      <c r="A23" s="78" t="s">
        <v>49</v>
      </c>
      <c r="B23" s="29">
        <v>7100</v>
      </c>
      <c r="C23" s="29">
        <v>7100</v>
      </c>
      <c r="D23" s="29">
        <v>3497</v>
      </c>
      <c r="E23" s="207">
        <f t="shared" si="0"/>
        <v>0.49253521126760563</v>
      </c>
      <c r="F23" s="29">
        <v>5205</v>
      </c>
      <c r="G23" s="207">
        <f>+D23/F23-1</f>
        <v>-0.32814601344860705</v>
      </c>
      <c r="H23" s="91">
        <v>2010206</v>
      </c>
      <c r="I23" s="240" t="s">
        <v>131</v>
      </c>
      <c r="J23" s="235"/>
      <c r="K23" s="243"/>
      <c r="L23" s="29">
        <v>0</v>
      </c>
      <c r="M23" s="236"/>
      <c r="N23" s="242">
        <v>0</v>
      </c>
      <c r="O23" s="237"/>
      <c r="P23" s="238"/>
      <c r="Q23" s="190">
        <v>26908</v>
      </c>
      <c r="R23" s="190">
        <v>23894</v>
      </c>
      <c r="S23" s="190">
        <v>23722</v>
      </c>
      <c r="T23" s="252" t="s">
        <v>132</v>
      </c>
      <c r="U23" s="190">
        <v>86879</v>
      </c>
      <c r="V23" s="91" t="s">
        <v>133</v>
      </c>
      <c r="W23" s="248" t="s">
        <v>131</v>
      </c>
      <c r="X23" s="249">
        <v>613.53</v>
      </c>
      <c r="Y23" s="256"/>
    </row>
    <row r="24" spans="1:25" ht="18" customHeight="1">
      <c r="A24" s="78"/>
      <c r="B24" s="213"/>
      <c r="C24" s="213"/>
      <c r="D24" s="214"/>
      <c r="E24" s="207"/>
      <c r="F24" s="214"/>
      <c r="G24" s="207"/>
      <c r="H24" s="91">
        <v>2010250</v>
      </c>
      <c r="I24" s="240" t="s">
        <v>112</v>
      </c>
      <c r="J24" s="235"/>
      <c r="K24" s="243"/>
      <c r="L24" s="29">
        <v>0</v>
      </c>
      <c r="M24" s="236"/>
      <c r="N24" s="242">
        <v>0</v>
      </c>
      <c r="O24" s="237"/>
      <c r="P24" s="238"/>
      <c r="Q24" s="190">
        <v>458</v>
      </c>
      <c r="R24" s="190">
        <v>734</v>
      </c>
      <c r="S24" s="190">
        <v>734</v>
      </c>
      <c r="T24" s="252" t="s">
        <v>134</v>
      </c>
      <c r="U24" s="190">
        <v>27674</v>
      </c>
      <c r="V24" s="91" t="s">
        <v>114</v>
      </c>
      <c r="W24" s="248" t="s">
        <v>112</v>
      </c>
      <c r="X24" s="249">
        <v>0</v>
      </c>
      <c r="Y24" s="256"/>
    </row>
    <row r="25" spans="1:25" ht="18" customHeight="1">
      <c r="A25" s="215"/>
      <c r="B25" s="216"/>
      <c r="C25" s="216"/>
      <c r="D25" s="217"/>
      <c r="E25" s="207"/>
      <c r="F25" s="214"/>
      <c r="G25" s="207"/>
      <c r="H25" s="91">
        <v>2010299</v>
      </c>
      <c r="I25" s="240" t="s">
        <v>135</v>
      </c>
      <c r="J25" s="235"/>
      <c r="K25" s="29">
        <v>131</v>
      </c>
      <c r="L25" s="29">
        <v>131</v>
      </c>
      <c r="M25" s="236">
        <f>+L25/K25</f>
        <v>1</v>
      </c>
      <c r="N25" s="242">
        <v>0</v>
      </c>
      <c r="O25" s="237"/>
      <c r="P25" s="238"/>
      <c r="Q25" s="190">
        <v>174</v>
      </c>
      <c r="R25" s="190">
        <v>314</v>
      </c>
      <c r="S25" s="190">
        <v>314</v>
      </c>
      <c r="T25" s="252" t="s">
        <v>136</v>
      </c>
      <c r="U25" s="190">
        <v>1893</v>
      </c>
      <c r="V25" s="91" t="s">
        <v>137</v>
      </c>
      <c r="W25" s="248" t="s">
        <v>135</v>
      </c>
      <c r="X25" s="249">
        <v>529.7</v>
      </c>
      <c r="Y25" s="256"/>
    </row>
    <row r="26" spans="1:25" ht="22.5" customHeight="1">
      <c r="A26" s="218"/>
      <c r="B26" s="217"/>
      <c r="C26" s="217"/>
      <c r="D26" s="217"/>
      <c r="E26" s="219"/>
      <c r="F26" s="217"/>
      <c r="G26" s="219"/>
      <c r="H26" s="91">
        <v>20103</v>
      </c>
      <c r="I26" s="234" t="s">
        <v>138</v>
      </c>
      <c r="J26" s="235">
        <v>25696</v>
      </c>
      <c r="K26" s="29">
        <v>24489</v>
      </c>
      <c r="L26" s="29">
        <v>24489</v>
      </c>
      <c r="M26" s="236">
        <f>+L26/K26</f>
        <v>1</v>
      </c>
      <c r="N26" s="242">
        <v>20283</v>
      </c>
      <c r="O26" s="237">
        <f>+L26/N26-1</f>
        <v>0.2073657742937436</v>
      </c>
      <c r="P26" s="238"/>
      <c r="Q26" s="190">
        <v>1551</v>
      </c>
      <c r="R26" s="190">
        <v>2243</v>
      </c>
      <c r="S26" s="190">
        <v>1798</v>
      </c>
      <c r="T26" s="252" t="s">
        <v>139</v>
      </c>
      <c r="U26" s="190">
        <v>136</v>
      </c>
      <c r="V26" s="245" t="s">
        <v>101</v>
      </c>
      <c r="W26" s="248" t="s">
        <v>138</v>
      </c>
      <c r="X26" s="249">
        <v>33113</v>
      </c>
      <c r="Y26" s="257"/>
    </row>
    <row r="27" spans="1:25" ht="18" customHeight="1">
      <c r="A27" s="78"/>
      <c r="B27" s="78"/>
      <c r="C27" s="78"/>
      <c r="D27" s="78"/>
      <c r="E27" s="78"/>
      <c r="F27" s="78"/>
      <c r="G27" s="78"/>
      <c r="H27" s="91">
        <v>2010301</v>
      </c>
      <c r="I27" s="239" t="s">
        <v>88</v>
      </c>
      <c r="J27" s="235">
        <v>3145</v>
      </c>
      <c r="K27" s="29">
        <v>2251</v>
      </c>
      <c r="L27" s="29">
        <v>2251</v>
      </c>
      <c r="M27" s="236">
        <f>+L27/K27</f>
        <v>1</v>
      </c>
      <c r="N27" s="242">
        <v>3882</v>
      </c>
      <c r="O27" s="237">
        <f>+L27/N27-1</f>
        <v>-0.4201442555383823</v>
      </c>
      <c r="P27" s="238"/>
      <c r="Q27" s="190">
        <v>2490</v>
      </c>
      <c r="R27" s="190">
        <v>2276</v>
      </c>
      <c r="S27" s="190">
        <v>2276</v>
      </c>
      <c r="T27" s="252" t="s">
        <v>140</v>
      </c>
      <c r="U27" s="190">
        <v>1314</v>
      </c>
      <c r="V27" s="91" t="s">
        <v>121</v>
      </c>
      <c r="W27" s="248" t="s">
        <v>88</v>
      </c>
      <c r="X27" s="249">
        <v>4490</v>
      </c>
      <c r="Y27" s="256"/>
    </row>
    <row r="28" spans="1:25" ht="18" customHeight="1">
      <c r="A28" s="78"/>
      <c r="B28" s="78"/>
      <c r="C28" s="78"/>
      <c r="D28" s="78"/>
      <c r="E28" s="78"/>
      <c r="F28" s="78"/>
      <c r="G28" s="78"/>
      <c r="H28" s="91">
        <v>2010302</v>
      </c>
      <c r="I28" s="239" t="s">
        <v>89</v>
      </c>
      <c r="J28" s="235">
        <v>2919</v>
      </c>
      <c r="K28" s="29">
        <v>3749</v>
      </c>
      <c r="L28" s="29">
        <v>3749</v>
      </c>
      <c r="M28" s="236">
        <f>+L28/K28</f>
        <v>1</v>
      </c>
      <c r="N28" s="242">
        <v>2463</v>
      </c>
      <c r="O28" s="237">
        <f>+L28/N28-1</f>
        <v>0.5221274868047097</v>
      </c>
      <c r="P28" s="238"/>
      <c r="T28" s="252"/>
      <c r="V28" s="91" t="s">
        <v>91</v>
      </c>
      <c r="W28" s="248" t="s">
        <v>89</v>
      </c>
      <c r="X28" s="249">
        <v>3652</v>
      </c>
      <c r="Y28" s="256"/>
    </row>
    <row r="29" spans="1:25" ht="18" customHeight="1">
      <c r="A29" s="78"/>
      <c r="B29" s="78"/>
      <c r="C29" s="78"/>
      <c r="D29" s="78"/>
      <c r="E29" s="78"/>
      <c r="F29" s="78"/>
      <c r="G29" s="78"/>
      <c r="H29" s="91">
        <v>2010303</v>
      </c>
      <c r="I29" s="240" t="s">
        <v>92</v>
      </c>
      <c r="J29" s="235">
        <v>19032</v>
      </c>
      <c r="K29" s="29">
        <v>16695</v>
      </c>
      <c r="L29" s="29">
        <v>16695</v>
      </c>
      <c r="M29" s="236">
        <f>+L29/K29</f>
        <v>1</v>
      </c>
      <c r="N29" s="242">
        <v>13726</v>
      </c>
      <c r="O29" s="237">
        <f>+L29/N29-1</f>
        <v>0.21630482296371856</v>
      </c>
      <c r="P29" s="238"/>
      <c r="T29" s="252"/>
      <c r="V29" s="91" t="s">
        <v>94</v>
      </c>
      <c r="W29" s="248" t="s">
        <v>92</v>
      </c>
      <c r="X29" s="249">
        <v>11708</v>
      </c>
      <c r="Y29" s="256"/>
    </row>
    <row r="30" spans="1:25" ht="18" customHeight="1">
      <c r="A30" s="78"/>
      <c r="B30" s="78"/>
      <c r="C30" s="78"/>
      <c r="D30" s="78"/>
      <c r="E30" s="78"/>
      <c r="F30" s="78"/>
      <c r="G30" s="78"/>
      <c r="H30" s="91">
        <v>2010304</v>
      </c>
      <c r="I30" s="240" t="s">
        <v>141</v>
      </c>
      <c r="J30" s="235">
        <v>0</v>
      </c>
      <c r="K30" s="29">
        <v>0</v>
      </c>
      <c r="L30" s="29">
        <v>0</v>
      </c>
      <c r="M30" s="236"/>
      <c r="N30" s="242">
        <v>0</v>
      </c>
      <c r="O30" s="237"/>
      <c r="P30" s="238"/>
      <c r="T30" s="252"/>
      <c r="V30" s="91" t="s">
        <v>142</v>
      </c>
      <c r="W30" s="248" t="s">
        <v>141</v>
      </c>
      <c r="X30" s="249">
        <v>255.11</v>
      </c>
      <c r="Y30" s="256"/>
    </row>
    <row r="31" spans="1:25" ht="18" customHeight="1">
      <c r="A31" s="78"/>
      <c r="B31" s="78"/>
      <c r="C31" s="78"/>
      <c r="D31" s="78"/>
      <c r="E31" s="78"/>
      <c r="F31" s="78"/>
      <c r="G31" s="78"/>
      <c r="H31" s="91">
        <v>2010305</v>
      </c>
      <c r="I31" s="240" t="s">
        <v>143</v>
      </c>
      <c r="J31" s="235">
        <v>0</v>
      </c>
      <c r="K31" s="29">
        <v>0</v>
      </c>
      <c r="L31" s="29">
        <v>0</v>
      </c>
      <c r="M31" s="236"/>
      <c r="N31" s="242">
        <v>0</v>
      </c>
      <c r="O31" s="237"/>
      <c r="P31" s="238"/>
      <c r="T31" s="252"/>
      <c r="V31" s="91" t="s">
        <v>144</v>
      </c>
      <c r="W31" s="248" t="s">
        <v>143</v>
      </c>
      <c r="X31" s="249">
        <v>33</v>
      </c>
      <c r="Y31" s="256"/>
    </row>
    <row r="32" spans="1:25" ht="18" customHeight="1">
      <c r="A32" s="78"/>
      <c r="B32" s="78"/>
      <c r="C32" s="78"/>
      <c r="D32" s="78"/>
      <c r="E32" s="78"/>
      <c r="F32" s="78"/>
      <c r="G32" s="78"/>
      <c r="H32" s="91">
        <v>2010306</v>
      </c>
      <c r="I32" s="239" t="s">
        <v>145</v>
      </c>
      <c r="J32" s="235">
        <v>0</v>
      </c>
      <c r="K32" s="29">
        <v>0</v>
      </c>
      <c r="L32" s="29">
        <v>0</v>
      </c>
      <c r="M32" s="236"/>
      <c r="N32" s="242">
        <v>0</v>
      </c>
      <c r="O32" s="237"/>
      <c r="P32" s="238"/>
      <c r="T32" s="252"/>
      <c r="V32" s="91" t="s">
        <v>146</v>
      </c>
      <c r="W32" s="248" t="s">
        <v>145</v>
      </c>
      <c r="X32" s="249">
        <v>0</v>
      </c>
      <c r="Y32" s="256"/>
    </row>
    <row r="33" spans="1:25" ht="18" customHeight="1">
      <c r="A33" s="78"/>
      <c r="B33" s="78"/>
      <c r="C33" s="78"/>
      <c r="D33" s="78"/>
      <c r="E33" s="78"/>
      <c r="F33" s="78"/>
      <c r="G33" s="78"/>
      <c r="H33" s="91">
        <v>2010307</v>
      </c>
      <c r="I33" s="239" t="s">
        <v>147</v>
      </c>
      <c r="J33" s="235">
        <v>250</v>
      </c>
      <c r="K33" s="29">
        <v>239</v>
      </c>
      <c r="L33" s="29">
        <v>239</v>
      </c>
      <c r="M33" s="236">
        <f>+L33/K33</f>
        <v>1</v>
      </c>
      <c r="N33" s="242">
        <v>0</v>
      </c>
      <c r="O33" s="237"/>
      <c r="P33" s="238"/>
      <c r="T33" s="252"/>
      <c r="V33" s="91" t="s">
        <v>148</v>
      </c>
      <c r="W33" s="248" t="s">
        <v>147</v>
      </c>
      <c r="X33" s="249">
        <v>0</v>
      </c>
      <c r="Y33" s="256"/>
    </row>
    <row r="34" spans="1:25" ht="18" customHeight="1">
      <c r="A34" s="78"/>
      <c r="B34" s="220"/>
      <c r="C34" s="220"/>
      <c r="D34" s="217"/>
      <c r="E34" s="219"/>
      <c r="F34" s="217"/>
      <c r="G34" s="219"/>
      <c r="H34" s="91">
        <v>2010308</v>
      </c>
      <c r="I34" s="239" t="s">
        <v>149</v>
      </c>
      <c r="J34" s="235">
        <v>280</v>
      </c>
      <c r="K34" s="29">
        <v>201</v>
      </c>
      <c r="L34" s="29">
        <v>201</v>
      </c>
      <c r="M34" s="236">
        <f>+L34/K34</f>
        <v>1</v>
      </c>
      <c r="N34" s="242">
        <v>212</v>
      </c>
      <c r="O34" s="237">
        <f>+L34/N34-1</f>
        <v>-0.05188679245283023</v>
      </c>
      <c r="P34" s="238"/>
      <c r="T34" s="252"/>
      <c r="V34" s="91" t="s">
        <v>150</v>
      </c>
      <c r="W34" s="248" t="s">
        <v>149</v>
      </c>
      <c r="X34" s="249">
        <v>4086.67</v>
      </c>
      <c r="Y34" s="256"/>
    </row>
    <row r="35" spans="1:25" ht="18" customHeight="1">
      <c r="A35" s="218"/>
      <c r="B35" s="217"/>
      <c r="C35" s="217"/>
      <c r="D35" s="217"/>
      <c r="E35" s="219"/>
      <c r="F35" s="217"/>
      <c r="G35" s="219"/>
      <c r="H35" s="91">
        <v>2010309</v>
      </c>
      <c r="I35" s="240" t="s">
        <v>151</v>
      </c>
      <c r="J35" s="235">
        <v>0</v>
      </c>
      <c r="K35" s="29">
        <v>0</v>
      </c>
      <c r="L35" s="29">
        <v>0</v>
      </c>
      <c r="M35" s="236"/>
      <c r="N35" s="242">
        <v>0</v>
      </c>
      <c r="O35" s="237"/>
      <c r="P35" s="238"/>
      <c r="T35" s="252"/>
      <c r="V35" s="91" t="s">
        <v>152</v>
      </c>
      <c r="W35" s="248" t="s">
        <v>151</v>
      </c>
      <c r="X35" s="249">
        <v>0</v>
      </c>
      <c r="Y35" s="256"/>
    </row>
    <row r="36" spans="1:25" ht="18" customHeight="1">
      <c r="A36" s="218"/>
      <c r="B36" s="217"/>
      <c r="C36" s="217"/>
      <c r="D36" s="217"/>
      <c r="E36" s="219"/>
      <c r="F36" s="217"/>
      <c r="G36" s="219"/>
      <c r="H36" s="91">
        <v>2010350</v>
      </c>
      <c r="I36" s="240" t="s">
        <v>112</v>
      </c>
      <c r="J36" s="235">
        <v>0</v>
      </c>
      <c r="K36" s="29">
        <v>799</v>
      </c>
      <c r="L36" s="29">
        <v>799</v>
      </c>
      <c r="M36" s="236">
        <f>+L36/K36</f>
        <v>1</v>
      </c>
      <c r="N36" s="242">
        <v>0</v>
      </c>
      <c r="O36" s="237"/>
      <c r="P36" s="238"/>
      <c r="T36" s="252"/>
      <c r="V36" s="91" t="s">
        <v>114</v>
      </c>
      <c r="W36" s="248" t="s">
        <v>112</v>
      </c>
      <c r="X36" s="249">
        <v>0</v>
      </c>
      <c r="Y36" s="256"/>
    </row>
    <row r="37" spans="1:25" ht="18" customHeight="1">
      <c r="A37" s="218"/>
      <c r="B37" s="217"/>
      <c r="C37" s="217"/>
      <c r="D37" s="217"/>
      <c r="E37" s="219"/>
      <c r="F37" s="217"/>
      <c r="G37" s="219"/>
      <c r="H37" s="91">
        <v>2010399</v>
      </c>
      <c r="I37" s="240" t="s">
        <v>153</v>
      </c>
      <c r="J37" s="235">
        <v>70</v>
      </c>
      <c r="K37" s="29">
        <v>555</v>
      </c>
      <c r="L37" s="29">
        <v>555</v>
      </c>
      <c r="M37" s="236">
        <f>+L37/K37</f>
        <v>1</v>
      </c>
      <c r="N37" s="242">
        <v>0</v>
      </c>
      <c r="O37" s="237"/>
      <c r="P37" s="238"/>
      <c r="T37" s="252"/>
      <c r="V37" s="91" t="s">
        <v>154</v>
      </c>
      <c r="W37" s="248" t="s">
        <v>153</v>
      </c>
      <c r="X37" s="249">
        <v>8888.64</v>
      </c>
      <c r="Y37" s="256"/>
    </row>
    <row r="38" spans="1:25" ht="18" customHeight="1">
      <c r="A38" s="218"/>
      <c r="B38" s="217"/>
      <c r="C38" s="217"/>
      <c r="D38" s="217"/>
      <c r="E38" s="219"/>
      <c r="F38" s="217"/>
      <c r="G38" s="219"/>
      <c r="H38" s="91">
        <v>20104</v>
      </c>
      <c r="I38" s="234" t="s">
        <v>155</v>
      </c>
      <c r="J38" s="235">
        <v>1607</v>
      </c>
      <c r="K38" s="29">
        <v>1732</v>
      </c>
      <c r="L38" s="29">
        <v>1732</v>
      </c>
      <c r="M38" s="236">
        <f>+L38/K38</f>
        <v>1</v>
      </c>
      <c r="N38" s="242">
        <v>1220</v>
      </c>
      <c r="O38" s="237">
        <f>+L38/N38-1</f>
        <v>0.4196721311475411</v>
      </c>
      <c r="P38" s="238"/>
      <c r="T38" s="252"/>
      <c r="V38" s="245" t="s">
        <v>104</v>
      </c>
      <c r="W38" s="248" t="s">
        <v>155</v>
      </c>
      <c r="X38" s="249">
        <v>11679.49</v>
      </c>
      <c r="Y38" s="256"/>
    </row>
    <row r="39" spans="1:25" ht="18" customHeight="1">
      <c r="A39" s="218"/>
      <c r="B39" s="217"/>
      <c r="C39" s="217"/>
      <c r="D39" s="217"/>
      <c r="E39" s="219"/>
      <c r="F39" s="217"/>
      <c r="G39" s="219"/>
      <c r="H39" s="91">
        <v>2010401</v>
      </c>
      <c r="I39" s="239" t="s">
        <v>88</v>
      </c>
      <c r="J39" s="235">
        <v>322</v>
      </c>
      <c r="K39" s="29">
        <v>0</v>
      </c>
      <c r="L39" s="29">
        <v>0</v>
      </c>
      <c r="M39" s="236"/>
      <c r="N39" s="242">
        <v>0</v>
      </c>
      <c r="O39" s="237"/>
      <c r="P39" s="238"/>
      <c r="T39" s="252"/>
      <c r="V39" s="91" t="s">
        <v>121</v>
      </c>
      <c r="W39" s="248" t="s">
        <v>88</v>
      </c>
      <c r="X39" s="249">
        <v>4109</v>
      </c>
      <c r="Y39" s="256"/>
    </row>
    <row r="40" spans="1:25" ht="18" customHeight="1">
      <c r="A40" s="218"/>
      <c r="B40" s="217"/>
      <c r="C40" s="217"/>
      <c r="D40" s="217"/>
      <c r="E40" s="219"/>
      <c r="F40" s="217"/>
      <c r="G40" s="219"/>
      <c r="H40" s="91">
        <v>2010402</v>
      </c>
      <c r="I40" s="239" t="s">
        <v>89</v>
      </c>
      <c r="J40" s="235">
        <v>940</v>
      </c>
      <c r="K40" s="29">
        <v>239</v>
      </c>
      <c r="L40" s="29">
        <v>239</v>
      </c>
      <c r="M40" s="236">
        <f>+L40/K40</f>
        <v>1</v>
      </c>
      <c r="N40" s="242">
        <v>1211</v>
      </c>
      <c r="O40" s="237">
        <f>+L40/N40-1</f>
        <v>-0.8026424442609413</v>
      </c>
      <c r="P40" s="238"/>
      <c r="T40" s="252"/>
      <c r="V40" s="91" t="s">
        <v>91</v>
      </c>
      <c r="W40" s="248" t="s">
        <v>89</v>
      </c>
      <c r="X40" s="249">
        <v>1589</v>
      </c>
      <c r="Y40" s="256"/>
    </row>
    <row r="41" spans="1:25" ht="18" customHeight="1">
      <c r="A41" s="218"/>
      <c r="B41" s="217"/>
      <c r="C41" s="217"/>
      <c r="D41" s="217"/>
      <c r="E41" s="219"/>
      <c r="F41" s="217"/>
      <c r="G41" s="219"/>
      <c r="H41" s="91">
        <v>2010403</v>
      </c>
      <c r="I41" s="240" t="s">
        <v>92</v>
      </c>
      <c r="J41" s="235">
        <v>0</v>
      </c>
      <c r="K41" s="29">
        <v>0</v>
      </c>
      <c r="L41" s="29">
        <v>0</v>
      </c>
      <c r="M41" s="236"/>
      <c r="N41" s="242">
        <v>0</v>
      </c>
      <c r="O41" s="237"/>
      <c r="P41" s="238"/>
      <c r="T41" s="252"/>
      <c r="V41" s="91" t="s">
        <v>94</v>
      </c>
      <c r="W41" s="248" t="s">
        <v>92</v>
      </c>
      <c r="X41" s="249">
        <v>1000</v>
      </c>
      <c r="Y41" s="256"/>
    </row>
    <row r="42" spans="1:25" ht="18" customHeight="1">
      <c r="A42" s="218"/>
      <c r="B42" s="217"/>
      <c r="C42" s="217"/>
      <c r="D42" s="217"/>
      <c r="E42" s="219"/>
      <c r="F42" s="217"/>
      <c r="G42" s="219"/>
      <c r="H42" s="91">
        <v>2010404</v>
      </c>
      <c r="I42" s="240" t="s">
        <v>156</v>
      </c>
      <c r="J42" s="235">
        <v>0</v>
      </c>
      <c r="K42" s="29">
        <v>0</v>
      </c>
      <c r="L42" s="29">
        <v>0</v>
      </c>
      <c r="M42" s="236"/>
      <c r="N42" s="242">
        <v>0</v>
      </c>
      <c r="O42" s="237"/>
      <c r="P42" s="238"/>
      <c r="T42" s="252"/>
      <c r="V42" s="91" t="s">
        <v>157</v>
      </c>
      <c r="W42" s="248" t="s">
        <v>156</v>
      </c>
      <c r="X42" s="249">
        <v>343</v>
      </c>
      <c r="Y42" s="256"/>
    </row>
    <row r="43" spans="1:25" ht="18" customHeight="1">
      <c r="A43" s="218"/>
      <c r="B43" s="217"/>
      <c r="C43" s="217"/>
      <c r="D43" s="217"/>
      <c r="E43" s="219"/>
      <c r="F43" s="217"/>
      <c r="G43" s="219"/>
      <c r="H43" s="91">
        <v>2010405</v>
      </c>
      <c r="I43" s="240" t="s">
        <v>158</v>
      </c>
      <c r="J43" s="235">
        <v>0</v>
      </c>
      <c r="K43" s="29">
        <v>0</v>
      </c>
      <c r="L43" s="29">
        <v>0</v>
      </c>
      <c r="M43" s="236"/>
      <c r="N43" s="242">
        <v>0</v>
      </c>
      <c r="O43" s="237"/>
      <c r="P43" s="238"/>
      <c r="T43" s="252"/>
      <c r="V43" s="91" t="s">
        <v>159</v>
      </c>
      <c r="W43" s="248" t="s">
        <v>158</v>
      </c>
      <c r="X43" s="249">
        <v>619</v>
      </c>
      <c r="Y43" s="256"/>
    </row>
    <row r="44" spans="1:25" ht="18" customHeight="1">
      <c r="A44" s="218"/>
      <c r="B44" s="217"/>
      <c r="C44" s="217"/>
      <c r="D44" s="217"/>
      <c r="E44" s="219"/>
      <c r="F44" s="217"/>
      <c r="G44" s="219"/>
      <c r="H44" s="91">
        <v>2010406</v>
      </c>
      <c r="I44" s="239" t="s">
        <v>160</v>
      </c>
      <c r="J44" s="235">
        <v>0</v>
      </c>
      <c r="K44" s="29">
        <v>0</v>
      </c>
      <c r="L44" s="29">
        <v>0</v>
      </c>
      <c r="M44" s="236"/>
      <c r="N44" s="242">
        <v>0</v>
      </c>
      <c r="O44" s="237"/>
      <c r="P44" s="238"/>
      <c r="T44" s="252"/>
      <c r="V44" s="91" t="s">
        <v>161</v>
      </c>
      <c r="W44" s="248" t="s">
        <v>160</v>
      </c>
      <c r="X44" s="249">
        <v>492</v>
      </c>
      <c r="Y44" s="256"/>
    </row>
    <row r="45" spans="1:25" ht="18" customHeight="1">
      <c r="A45" s="218"/>
      <c r="B45" s="217"/>
      <c r="C45" s="217"/>
      <c r="D45" s="217"/>
      <c r="E45" s="219"/>
      <c r="F45" s="217"/>
      <c r="G45" s="219"/>
      <c r="H45" s="91">
        <v>2010407</v>
      </c>
      <c r="I45" s="239" t="s">
        <v>162</v>
      </c>
      <c r="J45" s="235">
        <v>0</v>
      </c>
      <c r="K45" s="29">
        <v>0</v>
      </c>
      <c r="L45" s="29">
        <v>0</v>
      </c>
      <c r="M45" s="236"/>
      <c r="N45" s="242">
        <v>0</v>
      </c>
      <c r="O45" s="237"/>
      <c r="P45" s="238"/>
      <c r="T45" s="252"/>
      <c r="V45" s="91" t="s">
        <v>163</v>
      </c>
      <c r="W45" s="248" t="s">
        <v>162</v>
      </c>
      <c r="X45" s="249">
        <v>21</v>
      </c>
      <c r="Y45" s="256"/>
    </row>
    <row r="46" spans="1:25" ht="18" customHeight="1">
      <c r="A46" s="218"/>
      <c r="B46" s="217"/>
      <c r="C46" s="217"/>
      <c r="D46" s="217"/>
      <c r="E46" s="219"/>
      <c r="F46" s="217"/>
      <c r="G46" s="219"/>
      <c r="H46" s="91">
        <v>2010408</v>
      </c>
      <c r="I46" s="239" t="s">
        <v>164</v>
      </c>
      <c r="J46" s="235">
        <v>16</v>
      </c>
      <c r="K46" s="29">
        <v>14</v>
      </c>
      <c r="L46" s="29">
        <v>14</v>
      </c>
      <c r="M46" s="236">
        <f>+L46/K46</f>
        <v>1</v>
      </c>
      <c r="N46" s="242">
        <v>9</v>
      </c>
      <c r="O46" s="237">
        <f>+L46/N46-1</f>
        <v>0.5555555555555556</v>
      </c>
      <c r="P46" s="238"/>
      <c r="T46" s="252"/>
      <c r="V46" s="91" t="s">
        <v>165</v>
      </c>
      <c r="W46" s="248" t="s">
        <v>164</v>
      </c>
      <c r="X46" s="249">
        <v>1124.49</v>
      </c>
      <c r="Y46" s="256"/>
    </row>
    <row r="47" spans="1:25" ht="18" customHeight="1">
      <c r="A47" s="218"/>
      <c r="B47" s="217"/>
      <c r="C47" s="217"/>
      <c r="D47" s="217"/>
      <c r="E47" s="219"/>
      <c r="F47" s="217"/>
      <c r="G47" s="219"/>
      <c r="H47" s="91">
        <v>2010450</v>
      </c>
      <c r="I47" s="239" t="s">
        <v>166</v>
      </c>
      <c r="J47" s="235">
        <v>0</v>
      </c>
      <c r="K47" s="29">
        <v>0</v>
      </c>
      <c r="L47" s="29">
        <v>0</v>
      </c>
      <c r="M47" s="236"/>
      <c r="N47" s="242">
        <v>0</v>
      </c>
      <c r="O47" s="237"/>
      <c r="P47" s="238"/>
      <c r="T47" s="252"/>
      <c r="W47" s="253" t="s">
        <v>166</v>
      </c>
      <c r="X47" s="254">
        <v>44</v>
      </c>
      <c r="Y47" s="256"/>
    </row>
    <row r="48" spans="1:25" ht="18" customHeight="1">
      <c r="A48" s="218"/>
      <c r="B48" s="217"/>
      <c r="C48" s="217"/>
      <c r="D48" s="217"/>
      <c r="E48" s="219"/>
      <c r="F48" s="217"/>
      <c r="G48" s="219"/>
      <c r="H48" s="91">
        <v>2010499</v>
      </c>
      <c r="I48" s="239" t="s">
        <v>112</v>
      </c>
      <c r="J48" s="235">
        <v>265</v>
      </c>
      <c r="K48" s="29">
        <v>801</v>
      </c>
      <c r="L48" s="29">
        <v>801</v>
      </c>
      <c r="M48" s="236">
        <f>+L48/K48</f>
        <v>1</v>
      </c>
      <c r="N48" s="242">
        <v>0</v>
      </c>
      <c r="O48" s="237"/>
      <c r="P48" s="238"/>
      <c r="T48" s="252"/>
      <c r="V48" s="91" t="s">
        <v>114</v>
      </c>
      <c r="W48" s="248" t="s">
        <v>112</v>
      </c>
      <c r="X48" s="249">
        <v>0</v>
      </c>
      <c r="Y48" s="256"/>
    </row>
    <row r="49" spans="1:25" ht="18" customHeight="1">
      <c r="A49" s="218"/>
      <c r="B49" s="217"/>
      <c r="C49" s="217"/>
      <c r="D49" s="217"/>
      <c r="E49" s="219"/>
      <c r="F49" s="217"/>
      <c r="G49" s="219"/>
      <c r="H49" s="91">
        <v>20105</v>
      </c>
      <c r="I49" s="240" t="s">
        <v>167</v>
      </c>
      <c r="J49" s="235">
        <v>64</v>
      </c>
      <c r="K49" s="29">
        <v>678</v>
      </c>
      <c r="L49" s="29">
        <v>678</v>
      </c>
      <c r="M49" s="236">
        <f>+L49/K49</f>
        <v>1</v>
      </c>
      <c r="N49" s="242">
        <v>0</v>
      </c>
      <c r="O49" s="237"/>
      <c r="P49" s="238"/>
      <c r="T49" s="252"/>
      <c r="V49" s="91" t="s">
        <v>168</v>
      </c>
      <c r="W49" s="248" t="s">
        <v>167</v>
      </c>
      <c r="X49" s="249">
        <v>2338</v>
      </c>
      <c r="Y49" s="256"/>
    </row>
    <row r="50" spans="1:25" ht="18" customHeight="1">
      <c r="A50" s="218"/>
      <c r="B50" s="217"/>
      <c r="C50" s="217"/>
      <c r="D50" s="217"/>
      <c r="E50" s="219"/>
      <c r="F50" s="217"/>
      <c r="G50" s="219"/>
      <c r="H50" s="91">
        <v>2010501</v>
      </c>
      <c r="I50" s="244" t="s">
        <v>169</v>
      </c>
      <c r="J50" s="235">
        <v>748</v>
      </c>
      <c r="K50" s="29">
        <v>803</v>
      </c>
      <c r="L50" s="29">
        <v>803</v>
      </c>
      <c r="M50" s="236">
        <f>+L50/K50</f>
        <v>1</v>
      </c>
      <c r="N50" s="242">
        <v>278</v>
      </c>
      <c r="O50" s="237">
        <f>+L50/N50-1</f>
        <v>1.8884892086330933</v>
      </c>
      <c r="P50" s="238"/>
      <c r="T50" s="252"/>
      <c r="V50" s="245" t="s">
        <v>107</v>
      </c>
      <c r="W50" s="248" t="s">
        <v>169</v>
      </c>
      <c r="X50" s="249">
        <v>12237.33</v>
      </c>
      <c r="Y50" s="256"/>
    </row>
    <row r="51" spans="1:25" ht="18" customHeight="1">
      <c r="A51" s="218"/>
      <c r="B51" s="217"/>
      <c r="C51" s="217"/>
      <c r="D51" s="217"/>
      <c r="E51" s="219"/>
      <c r="F51" s="217"/>
      <c r="G51" s="219"/>
      <c r="H51" s="91">
        <v>2010502</v>
      </c>
      <c r="I51" s="240" t="s">
        <v>88</v>
      </c>
      <c r="J51" s="235">
        <v>0</v>
      </c>
      <c r="K51" s="29">
        <v>0</v>
      </c>
      <c r="L51" s="29">
        <v>0</v>
      </c>
      <c r="M51" s="236"/>
      <c r="N51" s="242">
        <v>0</v>
      </c>
      <c r="O51" s="237"/>
      <c r="P51" s="238"/>
      <c r="T51" s="252"/>
      <c r="V51" s="91" t="s">
        <v>121</v>
      </c>
      <c r="W51" s="248" t="s">
        <v>88</v>
      </c>
      <c r="X51" s="249">
        <v>2125</v>
      </c>
      <c r="Y51" s="256"/>
    </row>
    <row r="52" sp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</c>
      <c r="I52" s="241" t="s">
        <v>89</v>
      </c>
      <c r="J52" s="235">
        <v>139</v>
      </c>
      <c r="K52" s="29">
        <v>246</v>
      </c>
      <c r="L52" s="29">
        <v>246</v>
      </c>
      <c r="M52" s="236">
        <f>+L52/K52</f>
        <v>1</v>
      </c>
      <c r="N52" s="242">
        <v>139</v>
      </c>
      <c r="O52" s="237">
        <f>+L52/N52-1</f>
        <v>0.7697841726618706</v>
      </c>
      <c r="P52" s="238"/>
      <c r="T52" s="252"/>
      <c r="V52" s="91" t="s">
        <v>91</v>
      </c>
      <c r="W52" s="248" t="s">
        <v>89</v>
      </c>
      <c r="X52" s="249">
        <v>6372.17</v>
      </c>
      <c r="Y52" s="256"/>
    </row>
    <row r="53" spans="1:25" ht="18" customHeight="1">
      <c r="A53" s="218"/>
      <c r="B53" s="217"/>
      <c r="C53" s="217"/>
      <c r="D53" s="217"/>
      <c r="E53" s="219"/>
      <c r="F53" s="217"/>
      <c r="G53" s="219"/>
      <c r="H53" s="91">
        <v>2010504</v>
      </c>
      <c r="I53" s="239" t="s">
        <v>92</v>
      </c>
      <c r="J53" s="235">
        <v>0</v>
      </c>
      <c r="K53" s="29">
        <v>0</v>
      </c>
      <c r="L53" s="29">
        <v>0</v>
      </c>
      <c r="M53" s="236"/>
      <c r="N53" s="242">
        <v>0</v>
      </c>
      <c r="O53" s="237"/>
      <c r="P53" s="238"/>
      <c r="T53" s="252"/>
      <c r="V53" s="91" t="s">
        <v>94</v>
      </c>
      <c r="W53" s="248" t="s">
        <v>92</v>
      </c>
      <c r="X53" s="249">
        <v>0</v>
      </c>
      <c r="Y53" s="256"/>
    </row>
    <row r="54" spans="1:25" ht="18" customHeight="1">
      <c r="A54" s="218"/>
      <c r="B54" s="217"/>
      <c r="C54" s="217"/>
      <c r="D54" s="217"/>
      <c r="E54" s="219"/>
      <c r="F54" s="217"/>
      <c r="G54" s="219"/>
      <c r="H54" s="91">
        <v>2010505</v>
      </c>
      <c r="I54" s="239" t="s">
        <v>170</v>
      </c>
      <c r="J54" s="235">
        <v>0</v>
      </c>
      <c r="K54" s="29">
        <v>0</v>
      </c>
      <c r="L54" s="29">
        <v>0</v>
      </c>
      <c r="M54" s="236"/>
      <c r="N54" s="242">
        <v>0</v>
      </c>
      <c r="O54" s="237"/>
      <c r="P54" s="238"/>
      <c r="T54" s="252"/>
      <c r="V54" s="91" t="s">
        <v>171</v>
      </c>
      <c r="W54" s="248" t="s">
        <v>170</v>
      </c>
      <c r="X54" s="249">
        <v>144.24</v>
      </c>
      <c r="Y54" s="256"/>
    </row>
    <row r="55" spans="1:25" ht="18" customHeight="1">
      <c r="A55" s="218"/>
      <c r="B55" s="217"/>
      <c r="C55" s="217"/>
      <c r="D55" s="217"/>
      <c r="E55" s="219"/>
      <c r="F55" s="217"/>
      <c r="G55" s="219"/>
      <c r="H55" s="91">
        <v>2010506</v>
      </c>
      <c r="I55" s="239" t="s">
        <v>172</v>
      </c>
      <c r="J55" s="235">
        <v>0</v>
      </c>
      <c r="K55" s="29">
        <v>0</v>
      </c>
      <c r="L55" s="29">
        <v>0</v>
      </c>
      <c r="M55" s="236"/>
      <c r="N55" s="242">
        <v>0</v>
      </c>
      <c r="O55" s="237"/>
      <c r="P55" s="238"/>
      <c r="T55" s="252"/>
      <c r="V55" s="91" t="s">
        <v>173</v>
      </c>
      <c r="W55" s="248" t="s">
        <v>172</v>
      </c>
      <c r="X55" s="249">
        <v>1203.56</v>
      </c>
      <c r="Y55" s="256"/>
    </row>
    <row r="56" spans="1:25" ht="18" customHeight="1">
      <c r="A56" s="218"/>
      <c r="B56" s="217"/>
      <c r="C56" s="217"/>
      <c r="D56" s="217"/>
      <c r="E56" s="219"/>
      <c r="F56" s="217"/>
      <c r="G56" s="219"/>
      <c r="H56" s="91">
        <v>2010507</v>
      </c>
      <c r="I56" s="240" t="s">
        <v>174</v>
      </c>
      <c r="J56" s="235">
        <v>0</v>
      </c>
      <c r="K56" s="29">
        <v>0</v>
      </c>
      <c r="L56" s="29">
        <v>0</v>
      </c>
      <c r="M56" s="236"/>
      <c r="N56" s="242">
        <v>0</v>
      </c>
      <c r="O56" s="237"/>
      <c r="P56" s="238"/>
      <c r="T56" s="252"/>
      <c r="V56" s="91" t="s">
        <v>175</v>
      </c>
      <c r="W56" s="248" t="s">
        <v>174</v>
      </c>
      <c r="X56" s="249">
        <v>749.22</v>
      </c>
      <c r="Y56" s="256"/>
    </row>
    <row r="57" spans="1:25" ht="18" customHeight="1">
      <c r="A57" s="218"/>
      <c r="B57" s="217"/>
      <c r="C57" s="217"/>
      <c r="D57" s="217"/>
      <c r="E57" s="219"/>
      <c r="F57" s="217"/>
      <c r="G57" s="219"/>
      <c r="H57" s="91">
        <v>2010508</v>
      </c>
      <c r="I57" s="240" t="s">
        <v>176</v>
      </c>
      <c r="J57" s="235">
        <v>450</v>
      </c>
      <c r="K57" s="29">
        <v>341</v>
      </c>
      <c r="L57" s="29">
        <v>341</v>
      </c>
      <c r="M57" s="236">
        <f>+L57/K57</f>
        <v>1</v>
      </c>
      <c r="N57" s="242">
        <v>139</v>
      </c>
      <c r="O57" s="237">
        <f>+L57/N57-1</f>
        <v>1.4532374100719423</v>
      </c>
      <c r="P57" s="238"/>
      <c r="T57" s="252"/>
      <c r="V57" s="91" t="s">
        <v>177</v>
      </c>
      <c r="W57" s="248" t="s">
        <v>176</v>
      </c>
      <c r="X57" s="249">
        <v>97</v>
      </c>
      <c r="Y57" s="256"/>
    </row>
    <row r="58" spans="1:25" ht="18" customHeight="1">
      <c r="A58" s="218"/>
      <c r="B58" s="217"/>
      <c r="C58" s="217"/>
      <c r="D58" s="217"/>
      <c r="E58" s="219"/>
      <c r="F58" s="217"/>
      <c r="G58" s="219"/>
      <c r="H58" s="91">
        <v>2010550</v>
      </c>
      <c r="I58" s="240" t="s">
        <v>178</v>
      </c>
      <c r="J58" s="235">
        <v>0</v>
      </c>
      <c r="K58" s="29">
        <v>0</v>
      </c>
      <c r="L58" s="29">
        <v>0</v>
      </c>
      <c r="M58" s="236"/>
      <c r="N58" s="242">
        <v>0</v>
      </c>
      <c r="O58" s="237"/>
      <c r="P58" s="238"/>
      <c r="T58" s="252"/>
      <c r="V58" s="91" t="s">
        <v>179</v>
      </c>
      <c r="W58" s="248" t="s">
        <v>178</v>
      </c>
      <c r="X58" s="249">
        <v>590.5</v>
      </c>
      <c r="Y58" s="256"/>
    </row>
    <row r="59" spans="1:25" ht="18" customHeight="1">
      <c r="A59" s="218"/>
      <c r="B59" s="217"/>
      <c r="C59" s="217"/>
      <c r="D59" s="217"/>
      <c r="E59" s="219"/>
      <c r="F59" s="217"/>
      <c r="G59" s="219"/>
      <c r="H59" s="91">
        <v>2010599</v>
      </c>
      <c r="I59" s="239" t="s">
        <v>112</v>
      </c>
      <c r="J59" s="235">
        <v>126</v>
      </c>
      <c r="K59" s="29">
        <v>216</v>
      </c>
      <c r="L59" s="29">
        <v>216</v>
      </c>
      <c r="M59" s="236">
        <f>+L59/K59</f>
        <v>1</v>
      </c>
      <c r="N59" s="242">
        <v>0</v>
      </c>
      <c r="O59" s="237"/>
      <c r="P59" s="238"/>
      <c r="T59" s="252"/>
      <c r="V59" s="91" t="s">
        <v>114</v>
      </c>
      <c r="W59" s="248" t="s">
        <v>112</v>
      </c>
      <c r="X59" s="249">
        <v>955.89</v>
      </c>
      <c r="Y59" s="256"/>
    </row>
    <row r="60" spans="1:25" ht="18" customHeight="1">
      <c r="A60" s="218"/>
      <c r="B60" s="217"/>
      <c r="C60" s="217"/>
      <c r="D60" s="217"/>
      <c r="E60" s="219"/>
      <c r="F60" s="217"/>
      <c r="G60" s="219"/>
      <c r="H60" s="91">
        <v>20106</v>
      </c>
      <c r="I60" s="239" t="s">
        <v>180</v>
      </c>
      <c r="J60" s="235">
        <v>33</v>
      </c>
      <c r="K60" s="29">
        <v>0</v>
      </c>
      <c r="L60" s="29">
        <v>0</v>
      </c>
      <c r="M60" s="236"/>
      <c r="N60" s="242">
        <v>0</v>
      </c>
      <c r="O60" s="237"/>
      <c r="P60" s="238"/>
      <c r="T60" s="252"/>
      <c r="V60" s="91" t="s">
        <v>181</v>
      </c>
      <c r="W60" s="248" t="s">
        <v>180</v>
      </c>
      <c r="X60" s="249">
        <v>0</v>
      </c>
      <c r="Y60" s="256"/>
    </row>
    <row r="61" spans="1:25" ht="18" customHeight="1">
      <c r="A61" s="218"/>
      <c r="B61" s="217"/>
      <c r="C61" s="217"/>
      <c r="D61" s="217"/>
      <c r="E61" s="219"/>
      <c r="F61" s="217"/>
      <c r="G61" s="219"/>
      <c r="H61" s="91">
        <v>2010601</v>
      </c>
      <c r="I61" s="234" t="s">
        <v>182</v>
      </c>
      <c r="J61" s="235">
        <v>5816</v>
      </c>
      <c r="K61" s="29">
        <v>7299</v>
      </c>
      <c r="L61" s="29">
        <v>7299</v>
      </c>
      <c r="M61" s="236">
        <f>+L61/K61</f>
        <v>1</v>
      </c>
      <c r="N61" s="242">
        <v>8908</v>
      </c>
      <c r="O61" s="237">
        <f>+L61/N61-1</f>
        <v>-0.18062415806017063</v>
      </c>
      <c r="P61" s="238"/>
      <c r="T61" s="252"/>
      <c r="V61" s="245" t="s">
        <v>110</v>
      </c>
      <c r="W61" s="248" t="s">
        <v>182</v>
      </c>
      <c r="X61" s="249">
        <v>17741.36</v>
      </c>
      <c r="Y61" s="256"/>
    </row>
    <row r="62" spans="1:25" ht="18" customHeight="1">
      <c r="A62" s="218"/>
      <c r="B62" s="217"/>
      <c r="C62" s="217"/>
      <c r="D62" s="217"/>
      <c r="E62" s="219"/>
      <c r="F62" s="217"/>
      <c r="G62" s="219"/>
      <c r="H62" s="91">
        <v>2010602</v>
      </c>
      <c r="I62" s="240" t="s">
        <v>88</v>
      </c>
      <c r="J62" s="235">
        <v>907</v>
      </c>
      <c r="K62" s="29">
        <v>903</v>
      </c>
      <c r="L62" s="29">
        <v>903</v>
      </c>
      <c r="M62" s="236">
        <f>+L62/K62</f>
        <v>1</v>
      </c>
      <c r="N62" s="242">
        <v>1951</v>
      </c>
      <c r="O62" s="237">
        <f>+L62/N62-1</f>
        <v>-0.5371604305484368</v>
      </c>
      <c r="P62" s="238"/>
      <c r="T62" s="252"/>
      <c r="V62" s="91" t="s">
        <v>121</v>
      </c>
      <c r="W62" s="248" t="s">
        <v>88</v>
      </c>
      <c r="X62" s="249">
        <v>4593</v>
      </c>
      <c r="Y62" s="256"/>
    </row>
    <row r="63" spans="1:25" ht="18" customHeight="1">
      <c r="A63" s="218"/>
      <c r="B63" s="217"/>
      <c r="C63" s="217"/>
      <c r="D63" s="217"/>
      <c r="E63" s="219"/>
      <c r="F63" s="217"/>
      <c r="G63" s="219"/>
      <c r="H63" s="91">
        <v>2010603</v>
      </c>
      <c r="I63" s="241" t="s">
        <v>89</v>
      </c>
      <c r="J63" s="235">
        <v>3498</v>
      </c>
      <c r="K63" s="29">
        <v>4775</v>
      </c>
      <c r="L63" s="29">
        <v>4775</v>
      </c>
      <c r="M63" s="236">
        <f>+L63/K63</f>
        <v>1</v>
      </c>
      <c r="N63" s="242">
        <v>5777</v>
      </c>
      <c r="O63" s="237">
        <f>+L63/N63-1</f>
        <v>-0.17344642548035316</v>
      </c>
      <c r="P63" s="238"/>
      <c r="T63" s="252"/>
      <c r="V63" s="91" t="s">
        <v>91</v>
      </c>
      <c r="W63" s="248" t="s">
        <v>89</v>
      </c>
      <c r="X63" s="249">
        <v>1829</v>
      </c>
      <c r="Y63" s="256"/>
    </row>
    <row r="64" spans="1:25" ht="18" customHeight="1">
      <c r="A64" s="218"/>
      <c r="B64" s="217"/>
      <c r="C64" s="217"/>
      <c r="D64" s="217"/>
      <c r="E64" s="219"/>
      <c r="F64" s="217"/>
      <c r="G64" s="219"/>
      <c r="H64" s="91">
        <v>2010604</v>
      </c>
      <c r="I64" s="241" t="s">
        <v>92</v>
      </c>
      <c r="J64" s="235">
        <v>0</v>
      </c>
      <c r="K64" s="29">
        <v>0</v>
      </c>
      <c r="L64" s="29">
        <v>0</v>
      </c>
      <c r="M64" s="236"/>
      <c r="N64" s="242">
        <v>0</v>
      </c>
      <c r="O64" s="237"/>
      <c r="P64" s="238"/>
      <c r="T64" s="252"/>
      <c r="V64" s="91" t="s">
        <v>94</v>
      </c>
      <c r="W64" s="248" t="s">
        <v>92</v>
      </c>
      <c r="X64" s="249">
        <v>426</v>
      </c>
      <c r="Y64" s="256"/>
    </row>
    <row r="65" spans="1:25" ht="18" customHeight="1">
      <c r="A65" s="218"/>
      <c r="B65" s="217"/>
      <c r="C65" s="217"/>
      <c r="D65" s="217"/>
      <c r="E65" s="219"/>
      <c r="F65" s="217"/>
      <c r="G65" s="219"/>
      <c r="H65" s="91">
        <v>2010605</v>
      </c>
      <c r="I65" s="241" t="s">
        <v>183</v>
      </c>
      <c r="J65" s="235">
        <v>0</v>
      </c>
      <c r="K65" s="29">
        <v>0</v>
      </c>
      <c r="L65" s="29">
        <v>0</v>
      </c>
      <c r="M65" s="236"/>
      <c r="N65" s="242">
        <v>0</v>
      </c>
      <c r="O65" s="237"/>
      <c r="P65" s="238"/>
      <c r="T65" s="252"/>
      <c r="V65" s="91" t="s">
        <v>184</v>
      </c>
      <c r="W65" s="248" t="s">
        <v>183</v>
      </c>
      <c r="X65" s="249">
        <v>0</v>
      </c>
      <c r="Y65" s="256"/>
    </row>
    <row r="66" spans="1:25" ht="18" customHeight="1">
      <c r="A66" s="218"/>
      <c r="B66" s="217"/>
      <c r="C66" s="217"/>
      <c r="D66" s="217"/>
      <c r="E66" s="219"/>
      <c r="F66" s="217"/>
      <c r="G66" s="219"/>
      <c r="H66" s="91">
        <v>2010606</v>
      </c>
      <c r="I66" s="241" t="s">
        <v>185</v>
      </c>
      <c r="J66" s="235">
        <v>0</v>
      </c>
      <c r="K66" s="29">
        <v>0</v>
      </c>
      <c r="L66" s="29">
        <v>0</v>
      </c>
      <c r="M66" s="236"/>
      <c r="N66" s="242">
        <v>0</v>
      </c>
      <c r="O66" s="237"/>
      <c r="P66" s="238"/>
      <c r="T66" s="252"/>
      <c r="V66" s="91" t="s">
        <v>186</v>
      </c>
      <c r="W66" s="248" t="s">
        <v>185</v>
      </c>
      <c r="X66" s="249">
        <v>48</v>
      </c>
      <c r="Y66" s="256"/>
    </row>
    <row r="67" spans="1:25" ht="18" customHeight="1">
      <c r="A67" s="218"/>
      <c r="B67" s="217"/>
      <c r="C67" s="217"/>
      <c r="D67" s="217"/>
      <c r="E67" s="219"/>
      <c r="F67" s="217"/>
      <c r="G67" s="219"/>
      <c r="H67" s="91">
        <v>2010607</v>
      </c>
      <c r="I67" s="241" t="s">
        <v>187</v>
      </c>
      <c r="J67" s="235">
        <v>0</v>
      </c>
      <c r="K67" s="29">
        <v>0</v>
      </c>
      <c r="L67" s="29">
        <v>0</v>
      </c>
      <c r="M67" s="236"/>
      <c r="N67" s="242">
        <v>0</v>
      </c>
      <c r="O67" s="237"/>
      <c r="P67" s="238"/>
      <c r="T67" s="252"/>
      <c r="V67" s="91" t="s">
        <v>188</v>
      </c>
      <c r="W67" s="248" t="s">
        <v>187</v>
      </c>
      <c r="X67" s="249">
        <v>907</v>
      </c>
      <c r="Y67" s="256"/>
    </row>
    <row r="68" spans="1:25" ht="18" customHeight="1">
      <c r="A68" s="218"/>
      <c r="B68" s="217"/>
      <c r="C68" s="217"/>
      <c r="D68" s="217"/>
      <c r="E68" s="219"/>
      <c r="F68" s="217"/>
      <c r="G68" s="219"/>
      <c r="H68" s="91">
        <v>2010608</v>
      </c>
      <c r="I68" s="239" t="s">
        <v>189</v>
      </c>
      <c r="J68" s="235">
        <v>0</v>
      </c>
      <c r="K68" s="29">
        <v>0</v>
      </c>
      <c r="L68" s="29">
        <v>0</v>
      </c>
      <c r="M68" s="236"/>
      <c r="N68" s="242">
        <v>0</v>
      </c>
      <c r="O68" s="237"/>
      <c r="P68" s="238"/>
      <c r="T68" s="252"/>
      <c r="V68" s="91" t="s">
        <v>190</v>
      </c>
      <c r="W68" s="248" t="s">
        <v>189</v>
      </c>
      <c r="X68" s="249">
        <v>1337.66</v>
      </c>
      <c r="Y68" s="256"/>
    </row>
    <row r="69" spans="1:25" ht="18" customHeight="1">
      <c r="A69" s="218"/>
      <c r="B69" s="217"/>
      <c r="C69" s="217"/>
      <c r="D69" s="217"/>
      <c r="E69" s="219"/>
      <c r="F69" s="217"/>
      <c r="G69" s="219"/>
      <c r="H69" s="91">
        <v>2010650</v>
      </c>
      <c r="I69" s="240" t="s">
        <v>191</v>
      </c>
      <c r="J69" s="235">
        <v>0</v>
      </c>
      <c r="K69" s="29">
        <v>0</v>
      </c>
      <c r="L69" s="29">
        <v>0</v>
      </c>
      <c r="M69" s="236"/>
      <c r="N69" s="242">
        <v>0</v>
      </c>
      <c r="O69" s="237"/>
      <c r="P69" s="238"/>
      <c r="T69" s="252"/>
      <c r="V69" s="91" t="s">
        <v>192</v>
      </c>
      <c r="W69" s="248" t="s">
        <v>191</v>
      </c>
      <c r="X69" s="249">
        <v>9.3</v>
      </c>
      <c r="Y69" s="256"/>
    </row>
    <row r="70" spans="1:25" ht="18" customHeight="1">
      <c r="A70" s="218"/>
      <c r="B70" s="217"/>
      <c r="C70" s="217"/>
      <c r="D70" s="217"/>
      <c r="E70" s="219"/>
      <c r="F70" s="217"/>
      <c r="G70" s="219"/>
      <c r="H70" s="91">
        <v>2010699</v>
      </c>
      <c r="I70" s="240" t="s">
        <v>112</v>
      </c>
      <c r="J70" s="235">
        <v>222</v>
      </c>
      <c r="K70" s="29">
        <v>434</v>
      </c>
      <c r="L70" s="29">
        <v>434</v>
      </c>
      <c r="M70" s="236">
        <f>+L70/K70</f>
        <v>1</v>
      </c>
      <c r="N70" s="242">
        <v>0</v>
      </c>
      <c r="O70" s="237"/>
      <c r="P70" s="238"/>
      <c r="T70" s="252"/>
      <c r="V70" s="91" t="s">
        <v>114</v>
      </c>
      <c r="W70" s="248" t="s">
        <v>112</v>
      </c>
      <c r="X70" s="249">
        <v>0</v>
      </c>
      <c r="Y70" s="256"/>
    </row>
    <row r="71" spans="1:25" ht="18" customHeight="1">
      <c r="A71" s="218"/>
      <c r="B71" s="217"/>
      <c r="C71" s="217"/>
      <c r="D71" s="217"/>
      <c r="E71" s="219"/>
      <c r="F71" s="217"/>
      <c r="G71" s="219"/>
      <c r="H71" s="91">
        <v>20107</v>
      </c>
      <c r="I71" s="240" t="s">
        <v>193</v>
      </c>
      <c r="J71" s="235">
        <v>1189</v>
      </c>
      <c r="K71" s="29">
        <v>1187</v>
      </c>
      <c r="L71" s="29">
        <v>1187</v>
      </c>
      <c r="M71" s="236">
        <f>+L71/K71</f>
        <v>1</v>
      </c>
      <c r="N71" s="242">
        <v>1180</v>
      </c>
      <c r="O71" s="237">
        <f>+L71/N71-1</f>
        <v>0.0059322033898305815</v>
      </c>
      <c r="P71" s="238"/>
      <c r="T71" s="252"/>
      <c r="V71" s="91" t="s">
        <v>194</v>
      </c>
      <c r="W71" s="248" t="s">
        <v>193</v>
      </c>
      <c r="X71" s="249">
        <v>8591</v>
      </c>
      <c r="Y71" s="256"/>
    </row>
    <row r="72" spans="1:25" ht="18" customHeight="1">
      <c r="A72" s="218"/>
      <c r="B72" s="217"/>
      <c r="C72" s="217"/>
      <c r="D72" s="217"/>
      <c r="E72" s="219"/>
      <c r="F72" s="217"/>
      <c r="G72" s="219"/>
      <c r="H72" s="91">
        <v>2010701</v>
      </c>
      <c r="I72" s="234" t="s">
        <v>195</v>
      </c>
      <c r="J72" s="235">
        <v>540</v>
      </c>
      <c r="K72" s="29">
        <v>2835</v>
      </c>
      <c r="L72" s="29">
        <v>2835</v>
      </c>
      <c r="M72" s="236">
        <f>+L72/K72</f>
        <v>1</v>
      </c>
      <c r="N72" s="242">
        <v>528</v>
      </c>
      <c r="O72" s="237">
        <f>+L72/N72-1</f>
        <v>4.369318181818182</v>
      </c>
      <c r="P72" s="238"/>
      <c r="T72" s="252"/>
      <c r="V72" s="245" t="s">
        <v>113</v>
      </c>
      <c r="W72" s="248" t="s">
        <v>195</v>
      </c>
      <c r="X72" s="249">
        <v>241021.25</v>
      </c>
      <c r="Y72" s="256"/>
    </row>
    <row r="73" spans="1:25" ht="18" customHeight="1">
      <c r="A73" s="218"/>
      <c r="B73" s="217"/>
      <c r="C73" s="217"/>
      <c r="D73" s="217"/>
      <c r="E73" s="219"/>
      <c r="F73" s="217"/>
      <c r="G73" s="219"/>
      <c r="H73" s="91">
        <v>2010702</v>
      </c>
      <c r="I73" s="239" t="s">
        <v>88</v>
      </c>
      <c r="J73" s="235">
        <v>0</v>
      </c>
      <c r="K73" s="29">
        <v>0</v>
      </c>
      <c r="L73" s="29">
        <v>0</v>
      </c>
      <c r="M73" s="236"/>
      <c r="N73" s="242">
        <v>0</v>
      </c>
      <c r="O73" s="237"/>
      <c r="P73" s="238"/>
      <c r="T73" s="252"/>
      <c r="V73" s="91" t="s">
        <v>121</v>
      </c>
      <c r="W73" s="248" t="s">
        <v>88</v>
      </c>
      <c r="X73" s="249">
        <v>58957</v>
      </c>
      <c r="Y73" s="256"/>
    </row>
    <row r="74" spans="1:25" ht="18" customHeight="1">
      <c r="A74" s="218"/>
      <c r="B74" s="217"/>
      <c r="C74" s="217"/>
      <c r="D74" s="217"/>
      <c r="E74" s="219"/>
      <c r="F74" s="217"/>
      <c r="G74" s="219"/>
      <c r="H74" s="91">
        <v>2010703</v>
      </c>
      <c r="I74" s="239" t="s">
        <v>89</v>
      </c>
      <c r="J74" s="235">
        <v>540</v>
      </c>
      <c r="K74" s="29">
        <v>2835</v>
      </c>
      <c r="L74" s="29">
        <v>2835</v>
      </c>
      <c r="M74" s="236">
        <f>+L74/K74</f>
        <v>1</v>
      </c>
      <c r="N74" s="242">
        <v>528</v>
      </c>
      <c r="O74" s="237">
        <f>+L74/N74-1</f>
        <v>4.369318181818182</v>
      </c>
      <c r="P74" s="238"/>
      <c r="T74" s="252"/>
      <c r="V74" s="91" t="s">
        <v>91</v>
      </c>
      <c r="W74" s="248" t="s">
        <v>89</v>
      </c>
      <c r="X74" s="249">
        <v>6117</v>
      </c>
      <c r="Y74" s="256"/>
    </row>
    <row r="75" spans="1:25" ht="18" customHeight="1">
      <c r="A75" s="218"/>
      <c r="B75" s="217"/>
      <c r="C75" s="217"/>
      <c r="D75" s="217"/>
      <c r="E75" s="219"/>
      <c r="F75" s="217"/>
      <c r="G75" s="219"/>
      <c r="H75" s="91">
        <v>2010704</v>
      </c>
      <c r="I75" s="240" t="s">
        <v>92</v>
      </c>
      <c r="J75" s="235">
        <v>0</v>
      </c>
      <c r="K75" s="29">
        <v>0</v>
      </c>
      <c r="L75" s="29">
        <v>0</v>
      </c>
      <c r="M75" s="236"/>
      <c r="N75" s="242">
        <v>0</v>
      </c>
      <c r="O75" s="237"/>
      <c r="P75" s="238"/>
      <c r="T75" s="252"/>
      <c r="V75" s="91" t="s">
        <v>94</v>
      </c>
      <c r="W75" s="248" t="s">
        <v>92</v>
      </c>
      <c r="X75" s="249">
        <v>7010</v>
      </c>
      <c r="Y75" s="256"/>
    </row>
    <row r="76" spans="1:25" ht="18" customHeight="1">
      <c r="A76" s="218"/>
      <c r="B76" s="217"/>
      <c r="C76" s="217"/>
      <c r="D76" s="217"/>
      <c r="E76" s="219"/>
      <c r="F76" s="217"/>
      <c r="G76" s="219"/>
      <c r="H76" s="91">
        <v>2010705</v>
      </c>
      <c r="I76" s="240" t="s">
        <v>196</v>
      </c>
      <c r="J76" s="235">
        <v>0</v>
      </c>
      <c r="K76" s="29">
        <v>0</v>
      </c>
      <c r="L76" s="29">
        <v>0</v>
      </c>
      <c r="M76" s="236"/>
      <c r="N76" s="242">
        <v>0</v>
      </c>
      <c r="O76" s="237"/>
      <c r="P76" s="238"/>
      <c r="T76" s="252"/>
      <c r="V76" s="91" t="s">
        <v>197</v>
      </c>
      <c r="W76" s="248" t="s">
        <v>196</v>
      </c>
      <c r="X76" s="249">
        <v>1194.65</v>
      </c>
      <c r="Y76" s="256"/>
    </row>
    <row r="77" spans="1:25" ht="18" customHeight="1">
      <c r="A77" s="218"/>
      <c r="B77" s="217"/>
      <c r="C77" s="217"/>
      <c r="D77" s="217"/>
      <c r="E77" s="219"/>
      <c r="F77" s="217"/>
      <c r="G77" s="219"/>
      <c r="H77" s="91">
        <v>2010706</v>
      </c>
      <c r="I77" s="240" t="s">
        <v>198</v>
      </c>
      <c r="J77" s="235">
        <v>0</v>
      </c>
      <c r="K77" s="29">
        <v>0</v>
      </c>
      <c r="L77" s="29">
        <v>0</v>
      </c>
      <c r="M77" s="236"/>
      <c r="N77" s="242">
        <v>0</v>
      </c>
      <c r="O77" s="237"/>
      <c r="P77" s="238"/>
      <c r="T77" s="252"/>
      <c r="V77" s="91" t="s">
        <v>199</v>
      </c>
      <c r="W77" s="248" t="s">
        <v>198</v>
      </c>
      <c r="X77" s="249">
        <v>11400</v>
      </c>
      <c r="Y77" s="256"/>
    </row>
    <row r="78" spans="1:25" ht="18" customHeight="1">
      <c r="A78" s="218"/>
      <c r="B78" s="217"/>
      <c r="C78" s="217"/>
      <c r="D78" s="217"/>
      <c r="E78" s="219"/>
      <c r="F78" s="217"/>
      <c r="G78" s="219"/>
      <c r="H78" s="91">
        <v>2010707</v>
      </c>
      <c r="I78" s="241" t="s">
        <v>200</v>
      </c>
      <c r="J78" s="235">
        <v>0</v>
      </c>
      <c r="K78" s="29">
        <v>0</v>
      </c>
      <c r="L78" s="29">
        <v>0</v>
      </c>
      <c r="M78" s="236"/>
      <c r="N78" s="242">
        <v>0</v>
      </c>
      <c r="O78" s="237"/>
      <c r="P78" s="238"/>
      <c r="T78" s="252"/>
      <c r="V78" s="91" t="s">
        <v>201</v>
      </c>
      <c r="W78" s="248" t="s">
        <v>200</v>
      </c>
      <c r="X78" s="249">
        <v>85000</v>
      </c>
      <c r="Y78" s="256"/>
    </row>
    <row r="79" spans="1:25" ht="18" customHeight="1">
      <c r="A79" s="218"/>
      <c r="B79" s="217"/>
      <c r="C79" s="217"/>
      <c r="D79" s="217"/>
      <c r="E79" s="219"/>
      <c r="F79" s="217"/>
      <c r="G79" s="219"/>
      <c r="H79" s="91">
        <v>2010708</v>
      </c>
      <c r="I79" s="239" t="s">
        <v>202</v>
      </c>
      <c r="J79" s="235">
        <v>0</v>
      </c>
      <c r="K79" s="29">
        <v>0</v>
      </c>
      <c r="L79" s="29">
        <v>0</v>
      </c>
      <c r="M79" s="236"/>
      <c r="N79" s="242">
        <v>0</v>
      </c>
      <c r="O79" s="237"/>
      <c r="P79" s="238"/>
      <c r="T79" s="252"/>
      <c r="V79" s="91" t="s">
        <v>203</v>
      </c>
      <c r="W79" s="248" t="s">
        <v>202</v>
      </c>
      <c r="X79" s="249">
        <v>1080.91</v>
      </c>
      <c r="Y79" s="256"/>
    </row>
    <row r="80" spans="1:25" ht="18" customHeight="1">
      <c r="A80" s="218"/>
      <c r="B80" s="217"/>
      <c r="C80" s="217"/>
      <c r="D80" s="217"/>
      <c r="E80" s="219"/>
      <c r="F80" s="217"/>
      <c r="G80" s="219"/>
      <c r="H80" s="91">
        <v>2010709</v>
      </c>
      <c r="I80" s="239" t="s">
        <v>204</v>
      </c>
      <c r="J80" s="235">
        <v>0</v>
      </c>
      <c r="K80" s="29">
        <v>0</v>
      </c>
      <c r="L80" s="29">
        <v>0</v>
      </c>
      <c r="M80" s="236"/>
      <c r="N80" s="242">
        <v>0</v>
      </c>
      <c r="O80" s="237"/>
      <c r="P80" s="238"/>
      <c r="T80" s="252"/>
      <c r="V80" s="91" t="s">
        <v>205</v>
      </c>
      <c r="W80" s="248" t="s">
        <v>204</v>
      </c>
      <c r="X80" s="249">
        <v>2250</v>
      </c>
      <c r="Y80" s="256"/>
    </row>
    <row r="81" spans="1:25" ht="18" customHeight="1">
      <c r="A81" s="218"/>
      <c r="B81" s="217"/>
      <c r="C81" s="217"/>
      <c r="D81" s="217"/>
      <c r="E81" s="219"/>
      <c r="F81" s="217"/>
      <c r="G81" s="219"/>
      <c r="H81" s="91">
        <v>2010750</v>
      </c>
      <c r="I81" s="239" t="s">
        <v>189</v>
      </c>
      <c r="J81" s="235">
        <v>0</v>
      </c>
      <c r="K81" s="29">
        <v>0</v>
      </c>
      <c r="L81" s="29">
        <v>0</v>
      </c>
      <c r="M81" s="236"/>
      <c r="N81" s="242">
        <v>0</v>
      </c>
      <c r="O81" s="237"/>
      <c r="P81" s="238"/>
      <c r="T81" s="252"/>
      <c r="V81" s="91" t="s">
        <v>190</v>
      </c>
      <c r="W81" s="248" t="s">
        <v>189</v>
      </c>
      <c r="X81" s="249">
        <v>8173</v>
      </c>
      <c r="Y81" s="256"/>
    </row>
    <row r="82" spans="1:25" ht="18" customHeight="1">
      <c r="A82" s="218"/>
      <c r="B82" s="217"/>
      <c r="C82" s="217"/>
      <c r="D82" s="217"/>
      <c r="E82" s="219"/>
      <c r="F82" s="217"/>
      <c r="G82" s="219"/>
      <c r="H82" s="91">
        <v>2010799</v>
      </c>
      <c r="I82" s="240" t="s">
        <v>112</v>
      </c>
      <c r="J82" s="235">
        <v>0</v>
      </c>
      <c r="K82" s="29">
        <v>0</v>
      </c>
      <c r="L82" s="29">
        <v>0</v>
      </c>
      <c r="M82" s="236"/>
      <c r="N82" s="242">
        <v>0</v>
      </c>
      <c r="O82" s="237"/>
      <c r="P82" s="238"/>
      <c r="T82" s="252"/>
      <c r="V82" s="91" t="s">
        <v>114</v>
      </c>
      <c r="W82" s="248" t="s">
        <v>112</v>
      </c>
      <c r="X82" s="249">
        <v>0</v>
      </c>
      <c r="Y82" s="256"/>
    </row>
    <row r="83" spans="1:25" ht="18" customHeight="1">
      <c r="A83" s="218"/>
      <c r="B83" s="217"/>
      <c r="C83" s="217"/>
      <c r="D83" s="217"/>
      <c r="E83" s="219"/>
      <c r="F83" s="217"/>
      <c r="G83" s="219"/>
      <c r="H83" s="91">
        <v>20108</v>
      </c>
      <c r="I83" s="240" t="s">
        <v>206</v>
      </c>
      <c r="J83" s="235">
        <v>0</v>
      </c>
      <c r="K83" s="29">
        <v>0</v>
      </c>
      <c r="L83" s="29">
        <v>0</v>
      </c>
      <c r="M83" s="236"/>
      <c r="N83" s="242">
        <v>0</v>
      </c>
      <c r="O83" s="237"/>
      <c r="P83" s="238"/>
      <c r="T83" s="252"/>
      <c r="V83" s="91" t="s">
        <v>207</v>
      </c>
      <c r="W83" s="248" t="s">
        <v>206</v>
      </c>
      <c r="X83" s="249">
        <v>59838.72</v>
      </c>
      <c r="Y83" s="256"/>
    </row>
    <row r="84" spans="1:25" ht="18" customHeight="1">
      <c r="A84" s="218"/>
      <c r="B84" s="217"/>
      <c r="C84" s="217"/>
      <c r="D84" s="217"/>
      <c r="E84" s="219"/>
      <c r="F84" s="217"/>
      <c r="G84" s="219"/>
      <c r="H84" s="91">
        <v>2010801</v>
      </c>
      <c r="I84" s="244" t="s">
        <v>208</v>
      </c>
      <c r="J84" s="235">
        <v>561</v>
      </c>
      <c r="K84" s="29">
        <v>692</v>
      </c>
      <c r="L84" s="29">
        <v>692</v>
      </c>
      <c r="M84" s="236">
        <f>+L84/K84</f>
        <v>1</v>
      </c>
      <c r="N84" s="242">
        <v>192</v>
      </c>
      <c r="O84" s="237">
        <f>+L84/N84-1</f>
        <v>2.6041666666666665</v>
      </c>
      <c r="P84" s="238"/>
      <c r="T84" s="252"/>
      <c r="V84" s="245" t="s">
        <v>116</v>
      </c>
      <c r="W84" s="248" t="s">
        <v>208</v>
      </c>
      <c r="X84" s="249">
        <v>8980.79</v>
      </c>
      <c r="Y84" s="258"/>
    </row>
    <row r="85" spans="1:25" ht="18" customHeight="1">
      <c r="A85" s="218"/>
      <c r="B85" s="217"/>
      <c r="C85" s="217"/>
      <c r="D85" s="217"/>
      <c r="E85" s="219"/>
      <c r="F85" s="217"/>
      <c r="G85" s="219"/>
      <c r="H85" s="91">
        <v>2010802</v>
      </c>
      <c r="I85" s="239" t="s">
        <v>88</v>
      </c>
      <c r="J85" s="235">
        <v>0</v>
      </c>
      <c r="K85" s="29">
        <v>0</v>
      </c>
      <c r="L85" s="29">
        <v>0</v>
      </c>
      <c r="M85" s="236"/>
      <c r="N85" s="242">
        <v>0</v>
      </c>
      <c r="O85" s="237"/>
      <c r="P85" s="238"/>
      <c r="T85" s="252"/>
      <c r="V85" s="91" t="s">
        <v>121</v>
      </c>
      <c r="W85" s="248" t="s">
        <v>88</v>
      </c>
      <c r="X85" s="249">
        <v>5004</v>
      </c>
      <c r="Y85" s="256"/>
    </row>
    <row r="86" spans="1:25" ht="18" customHeight="1">
      <c r="A86" s="218"/>
      <c r="B86" s="217"/>
      <c r="C86" s="217"/>
      <c r="D86" s="217"/>
      <c r="E86" s="219"/>
      <c r="F86" s="217"/>
      <c r="G86" s="219"/>
      <c r="H86" s="91">
        <v>2010803</v>
      </c>
      <c r="I86" s="239" t="s">
        <v>89</v>
      </c>
      <c r="J86" s="235">
        <v>0</v>
      </c>
      <c r="K86" s="29">
        <v>0</v>
      </c>
      <c r="L86" s="29">
        <v>0</v>
      </c>
      <c r="M86" s="236"/>
      <c r="N86" s="242">
        <v>0</v>
      </c>
      <c r="O86" s="237"/>
      <c r="P86" s="238"/>
      <c r="T86" s="252"/>
      <c r="V86" s="91" t="s">
        <v>91</v>
      </c>
      <c r="W86" s="248" t="s">
        <v>89</v>
      </c>
      <c r="X86" s="249">
        <v>0</v>
      </c>
      <c r="Y86" s="256"/>
    </row>
    <row r="87" spans="1:25" ht="18" customHeight="1">
      <c r="A87" s="218"/>
      <c r="B87" s="217"/>
      <c r="C87" s="217"/>
      <c r="D87" s="217"/>
      <c r="E87" s="219"/>
      <c r="F87" s="217"/>
      <c r="G87" s="219"/>
      <c r="H87" s="91">
        <v>2010804</v>
      </c>
      <c r="I87" s="239" t="s">
        <v>92</v>
      </c>
      <c r="J87" s="235">
        <v>0</v>
      </c>
      <c r="K87" s="29">
        <v>0</v>
      </c>
      <c r="L87" s="29">
        <v>0</v>
      </c>
      <c r="M87" s="236"/>
      <c r="N87" s="242">
        <v>0</v>
      </c>
      <c r="O87" s="237"/>
      <c r="P87" s="238"/>
      <c r="T87" s="252"/>
      <c r="V87" s="91" t="s">
        <v>94</v>
      </c>
      <c r="W87" s="248" t="s">
        <v>92</v>
      </c>
      <c r="X87" s="249">
        <v>1300</v>
      </c>
      <c r="Y87" s="256"/>
    </row>
    <row r="88" spans="1:25" ht="18" customHeight="1">
      <c r="A88" s="218"/>
      <c r="B88" s="217"/>
      <c r="C88" s="217"/>
      <c r="D88" s="217"/>
      <c r="E88" s="219"/>
      <c r="F88" s="217"/>
      <c r="G88" s="219"/>
      <c r="H88" s="91">
        <v>2010805</v>
      </c>
      <c r="I88" s="240" t="s">
        <v>209</v>
      </c>
      <c r="J88" s="235">
        <v>175</v>
      </c>
      <c r="K88" s="29">
        <v>97</v>
      </c>
      <c r="L88" s="29">
        <v>97</v>
      </c>
      <c r="M88" s="236">
        <f>+L88/K88</f>
        <v>1</v>
      </c>
      <c r="N88" s="242">
        <v>192</v>
      </c>
      <c r="O88" s="237">
        <f>+L88/N88-1</f>
        <v>-0.49479166666666663</v>
      </c>
      <c r="P88" s="238"/>
      <c r="T88" s="252"/>
      <c r="V88" s="91" t="s">
        <v>210</v>
      </c>
      <c r="W88" s="248" t="s">
        <v>209</v>
      </c>
      <c r="X88" s="249">
        <v>2373.32</v>
      </c>
      <c r="Y88" s="256"/>
    </row>
    <row r="89" spans="1:25" ht="18" customHeight="1">
      <c r="A89" s="218"/>
      <c r="B89" s="217"/>
      <c r="C89" s="217"/>
      <c r="D89" s="217"/>
      <c r="E89" s="219"/>
      <c r="F89" s="217"/>
      <c r="G89" s="219"/>
      <c r="H89" s="91">
        <v>2010806</v>
      </c>
      <c r="I89" s="240" t="s">
        <v>211</v>
      </c>
      <c r="J89" s="235">
        <v>0</v>
      </c>
      <c r="K89" s="29">
        <v>0</v>
      </c>
      <c r="L89" s="29">
        <v>0</v>
      </c>
      <c r="M89" s="236"/>
      <c r="N89" s="242">
        <v>0</v>
      </c>
      <c r="O89" s="237"/>
      <c r="P89" s="238"/>
      <c r="T89" s="252"/>
      <c r="V89" s="91" t="s">
        <v>212</v>
      </c>
      <c r="W89" s="248" t="s">
        <v>211</v>
      </c>
      <c r="X89" s="249">
        <v>41.06</v>
      </c>
      <c r="Y89" s="256"/>
    </row>
    <row r="90" spans="1:25" ht="18" customHeight="1">
      <c r="A90" s="218"/>
      <c r="B90" s="217"/>
      <c r="C90" s="217"/>
      <c r="D90" s="217"/>
      <c r="E90" s="219"/>
      <c r="F90" s="217"/>
      <c r="G90" s="219"/>
      <c r="H90" s="91">
        <v>2010850</v>
      </c>
      <c r="I90" s="240" t="s">
        <v>189</v>
      </c>
      <c r="J90" s="235">
        <v>0</v>
      </c>
      <c r="K90" s="29">
        <v>0</v>
      </c>
      <c r="L90" s="29">
        <v>0</v>
      </c>
      <c r="M90" s="236"/>
      <c r="N90" s="242">
        <v>0</v>
      </c>
      <c r="O90" s="237"/>
      <c r="P90" s="238"/>
      <c r="T90" s="252"/>
      <c r="V90" s="91" t="s">
        <v>190</v>
      </c>
      <c r="W90" s="248" t="s">
        <v>189</v>
      </c>
      <c r="X90" s="249">
        <v>0</v>
      </c>
      <c r="Y90" s="256"/>
    </row>
    <row r="91" spans="1:25" ht="18" customHeight="1">
      <c r="A91" s="218"/>
      <c r="B91" s="217"/>
      <c r="C91" s="217"/>
      <c r="D91" s="217"/>
      <c r="E91" s="219"/>
      <c r="F91" s="217"/>
      <c r="G91" s="219"/>
      <c r="H91" s="91">
        <v>2010899</v>
      </c>
      <c r="I91" s="240" t="s">
        <v>112</v>
      </c>
      <c r="J91" s="235">
        <v>307</v>
      </c>
      <c r="K91" s="29">
        <v>450</v>
      </c>
      <c r="L91" s="29">
        <v>450</v>
      </c>
      <c r="M91" s="236">
        <f>+L91/K91</f>
        <v>1</v>
      </c>
      <c r="N91" s="242">
        <v>0</v>
      </c>
      <c r="O91" s="237"/>
      <c r="P91" s="238"/>
      <c r="T91" s="252"/>
      <c r="V91" s="91" t="s">
        <v>114</v>
      </c>
      <c r="W91" s="248" t="s">
        <v>112</v>
      </c>
      <c r="X91" s="249">
        <v>0</v>
      </c>
      <c r="Y91" s="256"/>
    </row>
    <row r="92" spans="1:25" ht="18" customHeight="1">
      <c r="A92" s="218"/>
      <c r="B92" s="217"/>
      <c r="C92" s="217"/>
      <c r="D92" s="217"/>
      <c r="E92" s="219"/>
      <c r="F92" s="217"/>
      <c r="G92" s="219"/>
      <c r="H92" s="91">
        <v>20109</v>
      </c>
      <c r="I92" s="241" t="s">
        <v>213</v>
      </c>
      <c r="J92" s="235">
        <v>79</v>
      </c>
      <c r="K92" s="29">
        <v>145</v>
      </c>
      <c r="L92" s="29">
        <v>145</v>
      </c>
      <c r="M92" s="236">
        <f>+L92/K92</f>
        <v>1</v>
      </c>
      <c r="N92" s="242">
        <v>0</v>
      </c>
      <c r="O92" s="237"/>
      <c r="P92" s="238"/>
      <c r="T92" s="252"/>
      <c r="V92" s="91" t="s">
        <v>214</v>
      </c>
      <c r="W92" s="248" t="s">
        <v>213</v>
      </c>
      <c r="X92" s="249">
        <v>262.79</v>
      </c>
      <c r="Y92" s="256"/>
    </row>
    <row r="93" spans="1:25" ht="18" customHeight="1">
      <c r="A93" s="218"/>
      <c r="B93" s="217"/>
      <c r="C93" s="217"/>
      <c r="D93" s="217"/>
      <c r="E93" s="219"/>
      <c r="F93" s="217"/>
      <c r="G93" s="219"/>
      <c r="H93" s="91">
        <v>2010901</v>
      </c>
      <c r="I93" s="234" t="s">
        <v>215</v>
      </c>
      <c r="J93" s="235">
        <v>0</v>
      </c>
      <c r="K93" s="29">
        <v>0</v>
      </c>
      <c r="L93" s="29">
        <v>0</v>
      </c>
      <c r="M93" s="236"/>
      <c r="N93" s="242">
        <v>50</v>
      </c>
      <c r="O93" s="237">
        <f>+L93/N93-1</f>
        <v>-1</v>
      </c>
      <c r="P93" s="238"/>
      <c r="T93" s="252"/>
      <c r="V93" s="245" t="s">
        <v>119</v>
      </c>
      <c r="W93" s="248" t="s">
        <v>215</v>
      </c>
      <c r="X93" s="249">
        <v>8500</v>
      </c>
      <c r="Y93" s="256"/>
    </row>
    <row r="94" spans="1:25" ht="18" customHeight="1">
      <c r="A94" s="218"/>
      <c r="B94" s="217"/>
      <c r="C94" s="217"/>
      <c r="D94" s="217"/>
      <c r="E94" s="219"/>
      <c r="F94" s="217"/>
      <c r="G94" s="219"/>
      <c r="H94" s="91">
        <v>2010902</v>
      </c>
      <c r="I94" s="239" t="s">
        <v>88</v>
      </c>
      <c r="J94" s="235">
        <v>0</v>
      </c>
      <c r="K94" s="29">
        <v>0</v>
      </c>
      <c r="L94" s="29">
        <v>0</v>
      </c>
      <c r="M94" s="236"/>
      <c r="N94" s="242">
        <v>0</v>
      </c>
      <c r="O94" s="237"/>
      <c r="P94" s="238"/>
      <c r="T94" s="252"/>
      <c r="V94" s="91" t="s">
        <v>121</v>
      </c>
      <c r="W94" s="248" t="s">
        <v>88</v>
      </c>
      <c r="X94" s="249">
        <v>0</v>
      </c>
      <c r="Y94" s="256"/>
    </row>
    <row r="95" spans="1:25" ht="18" customHeight="1">
      <c r="A95" s="218"/>
      <c r="B95" s="217"/>
      <c r="C95" s="217"/>
      <c r="D95" s="217"/>
      <c r="E95" s="219"/>
      <c r="F95" s="217"/>
      <c r="G95" s="219"/>
      <c r="H95" s="91">
        <v>2010903</v>
      </c>
      <c r="I95" s="240" t="s">
        <v>89</v>
      </c>
      <c r="J95" s="235">
        <v>0</v>
      </c>
      <c r="K95" s="29">
        <v>0</v>
      </c>
      <c r="L95" s="29">
        <v>0</v>
      </c>
      <c r="M95" s="236"/>
      <c r="N95" s="242">
        <v>50</v>
      </c>
      <c r="O95" s="237">
        <f>+L95/N95-1</f>
        <v>-1</v>
      </c>
      <c r="P95" s="238"/>
      <c r="T95" s="252"/>
      <c r="V95" s="91" t="s">
        <v>91</v>
      </c>
      <c r="W95" s="248" t="s">
        <v>89</v>
      </c>
      <c r="X95" s="249">
        <v>0</v>
      </c>
      <c r="Y95" s="256"/>
    </row>
    <row r="96" spans="1:25" ht="18" customHeight="1">
      <c r="A96" s="218"/>
      <c r="B96" s="217"/>
      <c r="C96" s="217"/>
      <c r="D96" s="217"/>
      <c r="E96" s="219"/>
      <c r="F96" s="217"/>
      <c r="G96" s="219"/>
      <c r="H96" s="91">
        <v>2010904</v>
      </c>
      <c r="I96" s="240" t="s">
        <v>92</v>
      </c>
      <c r="J96" s="235">
        <v>0</v>
      </c>
      <c r="K96" s="29">
        <v>0</v>
      </c>
      <c r="L96" s="29">
        <v>0</v>
      </c>
      <c r="M96" s="236"/>
      <c r="N96" s="242">
        <v>0</v>
      </c>
      <c r="O96" s="237"/>
      <c r="P96" s="238"/>
      <c r="T96" s="252"/>
      <c r="V96" s="91" t="s">
        <v>94</v>
      </c>
      <c r="W96" s="248" t="s">
        <v>92</v>
      </c>
      <c r="X96" s="249">
        <v>0</v>
      </c>
      <c r="Y96" s="256"/>
    </row>
    <row r="97" spans="1:25" ht="18" customHeight="1">
      <c r="A97" s="218"/>
      <c r="B97" s="217"/>
      <c r="C97" s="217"/>
      <c r="D97" s="217"/>
      <c r="E97" s="219"/>
      <c r="F97" s="217"/>
      <c r="G97" s="219"/>
      <c r="H97" s="91">
        <v>2010905</v>
      </c>
      <c r="I97" s="240" t="s">
        <v>216</v>
      </c>
      <c r="J97" s="235">
        <v>0</v>
      </c>
      <c r="K97" s="29">
        <v>0</v>
      </c>
      <c r="L97" s="29">
        <v>0</v>
      </c>
      <c r="M97" s="236"/>
      <c r="N97" s="242">
        <v>0</v>
      </c>
      <c r="O97" s="237"/>
      <c r="P97" s="238"/>
      <c r="T97" s="252"/>
      <c r="V97" s="91" t="s">
        <v>217</v>
      </c>
      <c r="W97" s="248" t="s">
        <v>216</v>
      </c>
      <c r="X97" s="249">
        <v>0</v>
      </c>
      <c r="Y97" s="256"/>
    </row>
    <row r="98" spans="1:25" ht="18" customHeight="1">
      <c r="A98" s="218"/>
      <c r="B98" s="217"/>
      <c r="C98" s="217"/>
      <c r="D98" s="217"/>
      <c r="E98" s="219"/>
      <c r="F98" s="217"/>
      <c r="G98" s="219"/>
      <c r="H98" s="91">
        <v>2010907</v>
      </c>
      <c r="I98" s="239" t="s">
        <v>218</v>
      </c>
      <c r="J98" s="235">
        <v>0</v>
      </c>
      <c r="K98" s="29">
        <v>0</v>
      </c>
      <c r="L98" s="29">
        <v>0</v>
      </c>
      <c r="M98" s="236"/>
      <c r="N98" s="242">
        <v>0</v>
      </c>
      <c r="O98" s="237"/>
      <c r="P98" s="238"/>
      <c r="T98" s="252"/>
      <c r="V98" s="91" t="s">
        <v>219</v>
      </c>
      <c r="W98" s="248" t="s">
        <v>218</v>
      </c>
      <c r="X98" s="249">
        <v>0</v>
      </c>
      <c r="Y98" s="256"/>
    </row>
    <row r="99" spans="1:25" ht="18" customHeight="1">
      <c r="A99" s="218"/>
      <c r="B99" s="217"/>
      <c r="C99" s="217"/>
      <c r="D99" s="217"/>
      <c r="E99" s="219"/>
      <c r="F99" s="217"/>
      <c r="G99" s="219"/>
      <c r="H99" s="91">
        <v>2010908</v>
      </c>
      <c r="I99" s="239" t="s">
        <v>220</v>
      </c>
      <c r="J99" s="235">
        <v>0</v>
      </c>
      <c r="K99" s="29">
        <v>0</v>
      </c>
      <c r="L99" s="29">
        <v>0</v>
      </c>
      <c r="M99" s="236"/>
      <c r="N99" s="242">
        <v>0</v>
      </c>
      <c r="O99" s="237"/>
      <c r="P99" s="238"/>
      <c r="T99" s="252"/>
      <c r="V99" s="91" t="s">
        <v>221</v>
      </c>
      <c r="W99" s="248" t="s">
        <v>220</v>
      </c>
      <c r="X99" s="249">
        <v>0</v>
      </c>
      <c r="Y99" s="256"/>
    </row>
    <row r="100" spans="1:25" ht="18" customHeight="1">
      <c r="A100" s="218"/>
      <c r="B100" s="217"/>
      <c r="C100" s="217"/>
      <c r="D100" s="217"/>
      <c r="E100" s="219"/>
      <c r="F100" s="217"/>
      <c r="G100" s="219"/>
      <c r="H100" s="91">
        <v>2010950</v>
      </c>
      <c r="I100" s="239" t="s">
        <v>189</v>
      </c>
      <c r="J100" s="235">
        <v>0</v>
      </c>
      <c r="K100" s="29">
        <v>0</v>
      </c>
      <c r="L100" s="29">
        <v>0</v>
      </c>
      <c r="M100" s="236"/>
      <c r="N100" s="242">
        <v>0</v>
      </c>
      <c r="O100" s="237"/>
      <c r="P100" s="238"/>
      <c r="T100" s="252"/>
      <c r="V100" s="91" t="s">
        <v>190</v>
      </c>
      <c r="W100" s="248" t="s">
        <v>189</v>
      </c>
      <c r="X100" s="249">
        <v>0</v>
      </c>
      <c r="Y100" s="256"/>
    </row>
    <row r="101" spans="1:25" ht="18" customHeight="1">
      <c r="A101" s="218"/>
      <c r="B101" s="217"/>
      <c r="C101" s="217"/>
      <c r="D101" s="217"/>
      <c r="E101" s="219"/>
      <c r="F101" s="217"/>
      <c r="G101" s="219"/>
      <c r="H101" s="91">
        <v>2010999</v>
      </c>
      <c r="I101" s="240" t="s">
        <v>112</v>
      </c>
      <c r="J101" s="235">
        <v>0</v>
      </c>
      <c r="K101" s="29">
        <v>0</v>
      </c>
      <c r="L101" s="29">
        <v>0</v>
      </c>
      <c r="M101" s="236"/>
      <c r="N101" s="242">
        <v>0</v>
      </c>
      <c r="O101" s="237"/>
      <c r="P101" s="238"/>
      <c r="T101" s="252"/>
      <c r="V101" s="91" t="s">
        <v>114</v>
      </c>
      <c r="W101" s="248" t="s">
        <v>112</v>
      </c>
      <c r="X101" s="249">
        <v>0</v>
      </c>
      <c r="Y101" s="256"/>
    </row>
    <row r="102" spans="1:25" ht="18" customHeight="1">
      <c r="A102" s="218"/>
      <c r="B102" s="217"/>
      <c r="C102" s="217"/>
      <c r="D102" s="217"/>
      <c r="E102" s="219"/>
      <c r="F102" s="217"/>
      <c r="G102" s="219"/>
      <c r="H102" s="91">
        <v>20110</v>
      </c>
      <c r="I102" s="240" t="s">
        <v>222</v>
      </c>
      <c r="J102" s="235">
        <v>0</v>
      </c>
      <c r="K102" s="29">
        <v>0</v>
      </c>
      <c r="L102" s="29">
        <v>0</v>
      </c>
      <c r="M102" s="236"/>
      <c r="N102" s="242">
        <v>0</v>
      </c>
      <c r="O102" s="237"/>
      <c r="P102" s="238"/>
      <c r="T102" s="252"/>
      <c r="V102" s="91" t="s">
        <v>223</v>
      </c>
      <c r="W102" s="248" t="s">
        <v>222</v>
      </c>
      <c r="X102" s="249">
        <v>8500</v>
      </c>
      <c r="Y102" s="256"/>
    </row>
    <row r="103" spans="1:25" ht="18" customHeight="1">
      <c r="A103" s="218"/>
      <c r="B103" s="217"/>
      <c r="C103" s="217"/>
      <c r="D103" s="217"/>
      <c r="E103" s="219"/>
      <c r="F103" s="217"/>
      <c r="G103" s="219"/>
      <c r="H103" s="91">
        <v>2011001</v>
      </c>
      <c r="I103" s="244" t="s">
        <v>224</v>
      </c>
      <c r="J103" s="235">
        <v>3172</v>
      </c>
      <c r="K103" s="29">
        <v>5300</v>
      </c>
      <c r="L103" s="29">
        <v>5300</v>
      </c>
      <c r="M103" s="236">
        <f>+L103/K103</f>
        <v>1</v>
      </c>
      <c r="N103" s="242">
        <v>5040</v>
      </c>
      <c r="O103" s="237">
        <f>+L103/N103-1</f>
        <v>0.051587301587301626</v>
      </c>
      <c r="P103" s="238"/>
      <c r="T103" s="252"/>
      <c r="V103" s="245" t="s">
        <v>120</v>
      </c>
      <c r="W103" s="248" t="s">
        <v>224</v>
      </c>
      <c r="X103" s="249">
        <v>34485.1</v>
      </c>
      <c r="Y103" s="259"/>
    </row>
    <row r="104" spans="1:25" ht="18" customHeight="1">
      <c r="A104" s="218"/>
      <c r="B104" s="217"/>
      <c r="C104" s="217"/>
      <c r="D104" s="217"/>
      <c r="E104" s="219"/>
      <c r="F104" s="217"/>
      <c r="G104" s="219"/>
      <c r="H104" s="91">
        <v>2011002</v>
      </c>
      <c r="I104" s="240" t="s">
        <v>88</v>
      </c>
      <c r="J104" s="235">
        <v>810</v>
      </c>
      <c r="K104" s="29">
        <v>946</v>
      </c>
      <c r="L104" s="29">
        <v>946</v>
      </c>
      <c r="M104" s="236">
        <f>+L104/K104</f>
        <v>1</v>
      </c>
      <c r="N104" s="242">
        <v>1354</v>
      </c>
      <c r="O104" s="237">
        <f>+L104/N104-1</f>
        <v>-0.30132939438700146</v>
      </c>
      <c r="P104" s="238"/>
      <c r="T104" s="252"/>
      <c r="V104" s="91" t="s">
        <v>121</v>
      </c>
      <c r="W104" s="248" t="s">
        <v>88</v>
      </c>
      <c r="X104" s="249">
        <v>1213.55</v>
      </c>
      <c r="Y104" s="256"/>
    </row>
    <row r="105" spans="1:25" ht="18" customHeight="1">
      <c r="A105" s="218"/>
      <c r="B105" s="217"/>
      <c r="C105" s="217"/>
      <c r="D105" s="217"/>
      <c r="E105" s="219"/>
      <c r="F105" s="217"/>
      <c r="G105" s="219"/>
      <c r="H105" s="91">
        <v>2011003</v>
      </c>
      <c r="I105" s="239" t="s">
        <v>89</v>
      </c>
      <c r="J105" s="235">
        <v>2032</v>
      </c>
      <c r="K105" s="29">
        <v>4017</v>
      </c>
      <c r="L105" s="29">
        <v>4017</v>
      </c>
      <c r="M105" s="236">
        <f>+L105/K105</f>
        <v>1</v>
      </c>
      <c r="N105" s="242">
        <v>3686</v>
      </c>
      <c r="O105" s="237">
        <f>+L105/N105-1</f>
        <v>0.08979924036896358</v>
      </c>
      <c r="P105" s="238"/>
      <c r="T105" s="252"/>
      <c r="V105" s="91" t="s">
        <v>91</v>
      </c>
      <c r="W105" s="248" t="s">
        <v>89</v>
      </c>
      <c r="X105" s="249">
        <v>567.42</v>
      </c>
      <c r="Y105" s="256"/>
    </row>
    <row r="106" spans="1:25" ht="18" customHeight="1">
      <c r="A106" s="218"/>
      <c r="B106" s="217"/>
      <c r="C106" s="217"/>
      <c r="D106" s="217"/>
      <c r="E106" s="219"/>
      <c r="F106" s="217"/>
      <c r="G106" s="219"/>
      <c r="H106" s="91">
        <v>2011004</v>
      </c>
      <c r="I106" s="239" t="s">
        <v>92</v>
      </c>
      <c r="J106" s="235">
        <v>0</v>
      </c>
      <c r="K106" s="29">
        <v>0</v>
      </c>
      <c r="L106" s="29">
        <v>0</v>
      </c>
      <c r="M106" s="236"/>
      <c r="N106" s="242">
        <v>0</v>
      </c>
      <c r="O106" s="237"/>
      <c r="P106" s="238"/>
      <c r="T106" s="252"/>
      <c r="V106" s="91" t="s">
        <v>94</v>
      </c>
      <c r="W106" s="248" t="s">
        <v>92</v>
      </c>
      <c r="X106" s="249">
        <v>4804</v>
      </c>
      <c r="Y106" s="256"/>
    </row>
    <row r="107" spans="1:25" ht="18" customHeight="1">
      <c r="A107" s="218"/>
      <c r="B107" s="217"/>
      <c r="C107" s="217"/>
      <c r="D107" s="217"/>
      <c r="E107" s="219"/>
      <c r="F107" s="217"/>
      <c r="G107" s="219"/>
      <c r="H107" s="91">
        <v>2011005</v>
      </c>
      <c r="I107" s="239" t="s">
        <v>225</v>
      </c>
      <c r="J107" s="235">
        <v>0</v>
      </c>
      <c r="K107" s="29">
        <v>0</v>
      </c>
      <c r="L107" s="29">
        <v>0</v>
      </c>
      <c r="M107" s="236"/>
      <c r="N107" s="242">
        <v>0</v>
      </c>
      <c r="O107" s="237"/>
      <c r="P107" s="238"/>
      <c r="T107" s="252"/>
      <c r="V107" s="91" t="s">
        <v>226</v>
      </c>
      <c r="W107" s="248" t="s">
        <v>225</v>
      </c>
      <c r="X107" s="249">
        <v>60</v>
      </c>
      <c r="Y107" s="256"/>
    </row>
    <row r="108" spans="1:25" ht="18" customHeight="1">
      <c r="A108" s="218"/>
      <c r="B108" s="217"/>
      <c r="C108" s="217"/>
      <c r="D108" s="217"/>
      <c r="E108" s="219"/>
      <c r="F108" s="217"/>
      <c r="G108" s="219"/>
      <c r="H108" s="91">
        <v>2011006</v>
      </c>
      <c r="I108" s="240" t="s">
        <v>227</v>
      </c>
      <c r="J108" s="235">
        <v>0</v>
      </c>
      <c r="K108" s="29">
        <v>0</v>
      </c>
      <c r="L108" s="29">
        <v>0</v>
      </c>
      <c r="M108" s="236"/>
      <c r="N108" s="242">
        <v>0</v>
      </c>
      <c r="O108" s="237"/>
      <c r="P108" s="238"/>
      <c r="T108" s="252"/>
      <c r="V108" s="91" t="s">
        <v>228</v>
      </c>
      <c r="W108" s="248" t="s">
        <v>227</v>
      </c>
      <c r="X108" s="249">
        <v>3000</v>
      </c>
      <c r="Y108" s="256"/>
    </row>
    <row r="109" spans="1:25" ht="18" customHeight="1">
      <c r="A109" s="218"/>
      <c r="B109" s="217"/>
      <c r="C109" s="217"/>
      <c r="D109" s="217"/>
      <c r="E109" s="219"/>
      <c r="F109" s="217"/>
      <c r="G109" s="219"/>
      <c r="H109" s="91">
        <v>2011007</v>
      </c>
      <c r="I109" s="240" t="s">
        <v>229</v>
      </c>
      <c r="J109" s="235">
        <v>0</v>
      </c>
      <c r="K109" s="29">
        <v>0</v>
      </c>
      <c r="L109" s="29">
        <v>0</v>
      </c>
      <c r="M109" s="236"/>
      <c r="N109" s="242">
        <v>0</v>
      </c>
      <c r="O109" s="237"/>
      <c r="P109" s="238"/>
      <c r="T109" s="252"/>
      <c r="V109" s="91" t="s">
        <v>230</v>
      </c>
      <c r="W109" s="248" t="s">
        <v>229</v>
      </c>
      <c r="X109" s="249">
        <v>8349.29</v>
      </c>
      <c r="Y109" s="256"/>
    </row>
    <row r="110" spans="1:25" ht="18" customHeight="1">
      <c r="A110" s="218"/>
      <c r="B110" s="217"/>
      <c r="C110" s="217"/>
      <c r="D110" s="217"/>
      <c r="E110" s="219"/>
      <c r="F110" s="217"/>
      <c r="G110" s="219"/>
      <c r="H110" s="91">
        <v>2011008</v>
      </c>
      <c r="I110" s="240" t="s">
        <v>231</v>
      </c>
      <c r="J110" s="235">
        <v>0</v>
      </c>
      <c r="K110" s="29">
        <v>0</v>
      </c>
      <c r="L110" s="29">
        <v>0</v>
      </c>
      <c r="M110" s="236"/>
      <c r="N110" s="242">
        <v>0</v>
      </c>
      <c r="O110" s="237"/>
      <c r="P110" s="238"/>
      <c r="T110" s="252"/>
      <c r="V110" s="91" t="s">
        <v>232</v>
      </c>
      <c r="W110" s="248" t="s">
        <v>231</v>
      </c>
      <c r="X110" s="249">
        <v>2873.7</v>
      </c>
      <c r="Y110" s="256"/>
    </row>
    <row r="111" spans="1:25" ht="18" customHeight="1">
      <c r="A111" s="218"/>
      <c r="B111" s="217"/>
      <c r="C111" s="217"/>
      <c r="D111" s="217"/>
      <c r="E111" s="219"/>
      <c r="F111" s="217"/>
      <c r="G111" s="219"/>
      <c r="H111" s="91">
        <v>2011009</v>
      </c>
      <c r="I111" s="239" t="s">
        <v>233</v>
      </c>
      <c r="J111" s="235">
        <v>0</v>
      </c>
      <c r="K111" s="29">
        <v>0</v>
      </c>
      <c r="L111" s="29">
        <v>0</v>
      </c>
      <c r="M111" s="236"/>
      <c r="N111" s="242">
        <v>0</v>
      </c>
      <c r="O111" s="237"/>
      <c r="P111" s="238"/>
      <c r="T111" s="252"/>
      <c r="V111" s="91" t="s">
        <v>234</v>
      </c>
      <c r="W111" s="248" t="s">
        <v>233</v>
      </c>
      <c r="X111" s="249">
        <v>7504.96</v>
      </c>
      <c r="Y111" s="256"/>
    </row>
    <row r="112" spans="1:25" ht="18" customHeight="1">
      <c r="A112" s="218"/>
      <c r="B112" s="217"/>
      <c r="C112" s="217"/>
      <c r="D112" s="217"/>
      <c r="E112" s="219"/>
      <c r="F112" s="217"/>
      <c r="G112" s="219"/>
      <c r="H112" s="91">
        <v>2011010</v>
      </c>
      <c r="I112" s="239" t="s">
        <v>235</v>
      </c>
      <c r="J112" s="235">
        <v>0</v>
      </c>
      <c r="K112" s="29">
        <v>0</v>
      </c>
      <c r="L112" s="29">
        <v>0</v>
      </c>
      <c r="M112" s="236"/>
      <c r="N112" s="242">
        <v>0</v>
      </c>
      <c r="O112" s="237"/>
      <c r="P112" s="238"/>
      <c r="T112" s="252"/>
      <c r="V112" s="91" t="s">
        <v>236</v>
      </c>
      <c r="W112" s="248" t="s">
        <v>235</v>
      </c>
      <c r="X112" s="249">
        <v>0</v>
      </c>
      <c r="Y112" s="256"/>
    </row>
    <row r="113" spans="1:25" ht="18" customHeight="1">
      <c r="A113" s="218"/>
      <c r="B113" s="217"/>
      <c r="C113" s="217"/>
      <c r="D113" s="217"/>
      <c r="E113" s="219"/>
      <c r="F113" s="217"/>
      <c r="G113" s="219"/>
      <c r="H113" s="91">
        <v>2011011</v>
      </c>
      <c r="I113" s="239" t="s">
        <v>237</v>
      </c>
      <c r="J113" s="235">
        <v>0</v>
      </c>
      <c r="K113" s="29">
        <v>0</v>
      </c>
      <c r="L113" s="29">
        <v>0</v>
      </c>
      <c r="M113" s="236"/>
      <c r="N113" s="242">
        <v>0</v>
      </c>
      <c r="O113" s="237"/>
      <c r="P113" s="238"/>
      <c r="T113" s="252"/>
      <c r="V113" s="91" t="s">
        <v>238</v>
      </c>
      <c r="W113" s="248" t="s">
        <v>237</v>
      </c>
      <c r="X113" s="249">
        <v>1454.5</v>
      </c>
      <c r="Y113" s="256"/>
    </row>
    <row r="114" spans="1:25" ht="18" customHeight="1">
      <c r="A114" s="218"/>
      <c r="B114" s="217"/>
      <c r="C114" s="217"/>
      <c r="D114" s="217"/>
      <c r="E114" s="219"/>
      <c r="F114" s="217"/>
      <c r="G114" s="219"/>
      <c r="H114" s="91">
        <v>2011012</v>
      </c>
      <c r="I114" s="240" t="s">
        <v>239</v>
      </c>
      <c r="J114" s="235">
        <v>0</v>
      </c>
      <c r="K114" s="29">
        <v>0</v>
      </c>
      <c r="L114" s="29">
        <v>0</v>
      </c>
      <c r="M114" s="236"/>
      <c r="N114" s="242">
        <v>0</v>
      </c>
      <c r="O114" s="237"/>
      <c r="P114" s="238"/>
      <c r="T114" s="252"/>
      <c r="V114" s="91" t="s">
        <v>240</v>
      </c>
      <c r="W114" s="248" t="s">
        <v>239</v>
      </c>
      <c r="X114" s="249">
        <v>312.07</v>
      </c>
      <c r="Y114" s="256"/>
    </row>
    <row r="115" spans="1:25" ht="18" customHeight="1">
      <c r="A115" s="218"/>
      <c r="B115" s="217"/>
      <c r="C115" s="217"/>
      <c r="D115" s="217"/>
      <c r="E115" s="219"/>
      <c r="F115" s="217"/>
      <c r="G115" s="219"/>
      <c r="H115" s="91">
        <v>2011050</v>
      </c>
      <c r="I115" s="240" t="s">
        <v>241</v>
      </c>
      <c r="J115" s="235">
        <v>0</v>
      </c>
      <c r="K115" s="29">
        <v>0</v>
      </c>
      <c r="L115" s="29">
        <v>0</v>
      </c>
      <c r="M115" s="236"/>
      <c r="N115" s="242">
        <v>0</v>
      </c>
      <c r="O115" s="237"/>
      <c r="P115" s="238"/>
      <c r="T115" s="252"/>
      <c r="V115" s="91" t="s">
        <v>242</v>
      </c>
      <c r="W115" s="248" t="s">
        <v>241</v>
      </c>
      <c r="X115" s="249">
        <v>0</v>
      </c>
      <c r="Y115" s="256"/>
    </row>
    <row r="116" spans="1:25" ht="18" customHeight="1">
      <c r="A116" s="218"/>
      <c r="B116" s="217"/>
      <c r="C116" s="217"/>
      <c r="D116" s="217"/>
      <c r="E116" s="219"/>
      <c r="F116" s="217"/>
      <c r="G116" s="219"/>
      <c r="H116" s="91">
        <v>2011099</v>
      </c>
      <c r="I116" s="240" t="s">
        <v>112</v>
      </c>
      <c r="J116" s="235">
        <v>247</v>
      </c>
      <c r="K116" s="29">
        <v>242</v>
      </c>
      <c r="L116" s="29">
        <v>242</v>
      </c>
      <c r="M116" s="236">
        <f>+L116/K116</f>
        <v>1</v>
      </c>
      <c r="N116" s="242">
        <v>0</v>
      </c>
      <c r="O116" s="237"/>
      <c r="P116" s="238"/>
      <c r="T116" s="252"/>
      <c r="V116" s="91" t="s">
        <v>114</v>
      </c>
      <c r="W116" s="248" t="s">
        <v>112</v>
      </c>
      <c r="X116" s="249">
        <v>45.2</v>
      </c>
      <c r="Y116" s="256"/>
    </row>
    <row r="117" spans="1:25" ht="18" customHeight="1">
      <c r="A117" s="218"/>
      <c r="B117" s="217"/>
      <c r="C117" s="217"/>
      <c r="D117" s="217"/>
      <c r="E117" s="219"/>
      <c r="F117" s="217"/>
      <c r="G117" s="219"/>
      <c r="H117" s="91">
        <v>20111</v>
      </c>
      <c r="I117" s="240" t="s">
        <v>243</v>
      </c>
      <c r="J117" s="235">
        <v>83</v>
      </c>
      <c r="K117" s="29">
        <v>95</v>
      </c>
      <c r="L117" s="29">
        <v>95</v>
      </c>
      <c r="M117" s="236">
        <f>+L117/K117</f>
        <v>1</v>
      </c>
      <c r="N117" s="242">
        <v>0</v>
      </c>
      <c r="O117" s="237"/>
      <c r="P117" s="238"/>
      <c r="T117" s="252"/>
      <c r="V117" s="91" t="s">
        <v>244</v>
      </c>
      <c r="W117" s="248" t="s">
        <v>243</v>
      </c>
      <c r="X117" s="249">
        <v>4300.25</v>
      </c>
      <c r="Y117" s="256"/>
    </row>
    <row r="118" spans="1:25" ht="18" customHeight="1">
      <c r="A118" s="218"/>
      <c r="B118" s="217"/>
      <c r="C118" s="217"/>
      <c r="D118" s="217"/>
      <c r="E118" s="219"/>
      <c r="F118" s="217"/>
      <c r="G118" s="219"/>
      <c r="H118" s="91">
        <v>2011101</v>
      </c>
      <c r="I118" s="229" t="s">
        <v>245</v>
      </c>
      <c r="J118" s="235">
        <v>4241</v>
      </c>
      <c r="K118" s="29">
        <v>4026</v>
      </c>
      <c r="L118" s="29">
        <v>4026</v>
      </c>
      <c r="M118" s="236">
        <f>+L118/K118</f>
        <v>1</v>
      </c>
      <c r="N118" s="242">
        <v>3460</v>
      </c>
      <c r="O118" s="237">
        <f>+L118/N118-1</f>
        <v>0.16358381502890174</v>
      </c>
      <c r="P118" s="238"/>
      <c r="T118" s="252"/>
      <c r="V118" s="245" t="s">
        <v>122</v>
      </c>
      <c r="W118" s="248" t="s">
        <v>245</v>
      </c>
      <c r="X118" s="249">
        <v>13464</v>
      </c>
      <c r="Y118" s="256"/>
    </row>
    <row r="119" spans="1:25" ht="18" customHeight="1">
      <c r="A119" s="218"/>
      <c r="B119" s="217"/>
      <c r="C119" s="217"/>
      <c r="D119" s="217"/>
      <c r="E119" s="219"/>
      <c r="F119" s="217"/>
      <c r="G119" s="219"/>
      <c r="H119" s="91">
        <v>2011102</v>
      </c>
      <c r="I119" s="239" t="s">
        <v>88</v>
      </c>
      <c r="J119" s="235">
        <v>1134</v>
      </c>
      <c r="K119" s="29">
        <v>730</v>
      </c>
      <c r="L119" s="29">
        <v>730</v>
      </c>
      <c r="M119" s="236">
        <f>+L119/K119</f>
        <v>1</v>
      </c>
      <c r="N119" s="242">
        <v>1504</v>
      </c>
      <c r="O119" s="237">
        <f>+L119/N119-1</f>
        <v>-0.5146276595744681</v>
      </c>
      <c r="P119" s="238"/>
      <c r="T119" s="252"/>
      <c r="V119" s="91" t="s">
        <v>121</v>
      </c>
      <c r="W119" s="248" t="s">
        <v>88</v>
      </c>
      <c r="X119" s="249">
        <v>7836</v>
      </c>
      <c r="Y119" s="256"/>
    </row>
    <row r="120" spans="1:25" ht="18" customHeight="1">
      <c r="A120" s="218"/>
      <c r="B120" s="217"/>
      <c r="C120" s="217"/>
      <c r="D120" s="217"/>
      <c r="E120" s="219"/>
      <c r="F120" s="217"/>
      <c r="G120" s="219"/>
      <c r="H120" s="91">
        <v>2011103</v>
      </c>
      <c r="I120" s="239" t="s">
        <v>89</v>
      </c>
      <c r="J120" s="235">
        <v>2138</v>
      </c>
      <c r="K120" s="29">
        <v>1911</v>
      </c>
      <c r="L120" s="29">
        <v>1911</v>
      </c>
      <c r="M120" s="236">
        <f>+L120/K120</f>
        <v>1</v>
      </c>
      <c r="N120" s="242">
        <v>991</v>
      </c>
      <c r="O120" s="237">
        <f>+L120/N120-1</f>
        <v>0.9283551967709385</v>
      </c>
      <c r="P120" s="238"/>
      <c r="T120" s="252"/>
      <c r="V120" s="91" t="s">
        <v>91</v>
      </c>
      <c r="W120" s="248" t="s">
        <v>89</v>
      </c>
      <c r="X120" s="249">
        <v>1106</v>
      </c>
      <c r="Y120" s="256"/>
    </row>
    <row r="121" spans="1:25" ht="18" customHeight="1">
      <c r="A121" s="218"/>
      <c r="B121" s="217"/>
      <c r="C121" s="217"/>
      <c r="D121" s="217"/>
      <c r="E121" s="219"/>
      <c r="F121" s="217"/>
      <c r="G121" s="219"/>
      <c r="H121" s="91">
        <v>2011104</v>
      </c>
      <c r="I121" s="239" t="s">
        <v>92</v>
      </c>
      <c r="J121" s="235">
        <v>0</v>
      </c>
      <c r="K121" s="29">
        <v>0</v>
      </c>
      <c r="L121" s="29">
        <v>0</v>
      </c>
      <c r="M121" s="236"/>
      <c r="N121" s="242">
        <v>0</v>
      </c>
      <c r="O121" s="237"/>
      <c r="P121" s="238"/>
      <c r="T121" s="252"/>
      <c r="V121" s="91" t="s">
        <v>94</v>
      </c>
      <c r="W121" s="248" t="s">
        <v>92</v>
      </c>
      <c r="X121" s="249">
        <v>250</v>
      </c>
      <c r="Y121" s="256"/>
    </row>
    <row r="122" spans="1:25" ht="18" customHeight="1">
      <c r="A122" s="218"/>
      <c r="B122" s="217"/>
      <c r="C122" s="217"/>
      <c r="D122" s="217"/>
      <c r="E122" s="219"/>
      <c r="F122" s="217"/>
      <c r="G122" s="219"/>
      <c r="H122" s="91">
        <v>2011105</v>
      </c>
      <c r="I122" s="240" t="s">
        <v>246</v>
      </c>
      <c r="J122" s="235">
        <v>0</v>
      </c>
      <c r="K122" s="29">
        <v>0</v>
      </c>
      <c r="L122" s="29">
        <v>0</v>
      </c>
      <c r="M122" s="236"/>
      <c r="N122" s="242">
        <v>0</v>
      </c>
      <c r="O122" s="237"/>
      <c r="P122" s="238"/>
      <c r="T122" s="252"/>
      <c r="V122" s="91" t="s">
        <v>247</v>
      </c>
      <c r="W122" s="248" t="s">
        <v>246</v>
      </c>
      <c r="X122" s="249">
        <v>1400</v>
      </c>
      <c r="Y122" s="256"/>
    </row>
    <row r="123" spans="1:25" ht="18" customHeight="1">
      <c r="A123" s="218"/>
      <c r="B123" s="217"/>
      <c r="C123" s="217"/>
      <c r="D123" s="217"/>
      <c r="E123" s="219"/>
      <c r="F123" s="217"/>
      <c r="G123" s="219"/>
      <c r="H123" s="91">
        <v>2011106</v>
      </c>
      <c r="I123" s="240" t="s">
        <v>248</v>
      </c>
      <c r="J123" s="235">
        <v>0</v>
      </c>
      <c r="K123" s="29">
        <v>0</v>
      </c>
      <c r="L123" s="29">
        <v>0</v>
      </c>
      <c r="M123" s="236"/>
      <c r="N123" s="242">
        <v>0</v>
      </c>
      <c r="O123" s="237"/>
      <c r="P123" s="238"/>
      <c r="T123" s="252"/>
      <c r="V123" s="91" t="s">
        <v>249</v>
      </c>
      <c r="W123" s="248" t="s">
        <v>248</v>
      </c>
      <c r="X123" s="249">
        <v>0</v>
      </c>
      <c r="Y123" s="256"/>
    </row>
    <row r="124" spans="1:25" ht="18" customHeight="1">
      <c r="A124" s="218"/>
      <c r="B124" s="217"/>
      <c r="C124" s="217"/>
      <c r="D124" s="217"/>
      <c r="E124" s="219"/>
      <c r="F124" s="217"/>
      <c r="G124" s="219"/>
      <c r="H124" s="91">
        <v>2011150</v>
      </c>
      <c r="I124" s="240" t="s">
        <v>250</v>
      </c>
      <c r="J124" s="235">
        <v>0</v>
      </c>
      <c r="K124" s="29">
        <v>0</v>
      </c>
      <c r="L124" s="29">
        <v>0</v>
      </c>
      <c r="M124" s="236"/>
      <c r="N124" s="242">
        <v>0</v>
      </c>
      <c r="O124" s="237"/>
      <c r="P124" s="238"/>
      <c r="T124" s="252"/>
      <c r="V124" s="91" t="s">
        <v>251</v>
      </c>
      <c r="W124" s="248" t="s">
        <v>250</v>
      </c>
      <c r="X124" s="249">
        <v>0</v>
      </c>
      <c r="Y124" s="256"/>
    </row>
    <row r="125" spans="1:25" ht="18" customHeight="1">
      <c r="A125" s="218"/>
      <c r="B125" s="217"/>
      <c r="C125" s="217"/>
      <c r="D125" s="217"/>
      <c r="E125" s="219"/>
      <c r="F125" s="217"/>
      <c r="G125" s="219"/>
      <c r="H125" s="91">
        <v>2011199</v>
      </c>
      <c r="I125" s="239" t="s">
        <v>112</v>
      </c>
      <c r="J125" s="235">
        <v>294</v>
      </c>
      <c r="K125" s="29">
        <v>253</v>
      </c>
      <c r="L125" s="29">
        <v>253</v>
      </c>
      <c r="M125" s="236">
        <f>+L125/K125</f>
        <v>1</v>
      </c>
      <c r="N125" s="242">
        <v>0</v>
      </c>
      <c r="O125" s="237"/>
      <c r="P125" s="238"/>
      <c r="T125" s="252"/>
      <c r="V125" s="91" t="s">
        <v>114</v>
      </c>
      <c r="W125" s="248" t="s">
        <v>112</v>
      </c>
      <c r="X125" s="249">
        <v>1750</v>
      </c>
      <c r="Y125" s="256"/>
    </row>
    <row r="126" spans="1:25" ht="18" customHeight="1">
      <c r="A126" s="218"/>
      <c r="B126" s="217"/>
      <c r="C126" s="217"/>
      <c r="D126" s="217"/>
      <c r="E126" s="219"/>
      <c r="F126" s="217"/>
      <c r="G126" s="219"/>
      <c r="H126" s="91">
        <v>20113</v>
      </c>
      <c r="I126" s="239" t="s">
        <v>252</v>
      </c>
      <c r="J126" s="235">
        <v>675</v>
      </c>
      <c r="K126" s="29">
        <v>1132</v>
      </c>
      <c r="L126" s="29">
        <v>1132</v>
      </c>
      <c r="M126" s="236">
        <f>+L126/K126</f>
        <v>1</v>
      </c>
      <c r="N126" s="242">
        <v>965</v>
      </c>
      <c r="O126" s="237">
        <f>+L126/N126-1</f>
        <v>0.1730569948186529</v>
      </c>
      <c r="P126" s="238"/>
      <c r="T126" s="252"/>
      <c r="V126" s="91" t="s">
        <v>253</v>
      </c>
      <c r="W126" s="248" t="s">
        <v>252</v>
      </c>
      <c r="X126" s="249">
        <v>1122</v>
      </c>
      <c r="Y126" s="256"/>
    </row>
    <row r="127" spans="1:25" ht="18" customHeight="1">
      <c r="A127" s="218"/>
      <c r="B127" s="217"/>
      <c r="C127" s="217"/>
      <c r="D127" s="217"/>
      <c r="E127" s="219"/>
      <c r="F127" s="217"/>
      <c r="G127" s="219"/>
      <c r="H127" s="91">
        <v>2011301</v>
      </c>
      <c r="I127" s="229" t="s">
        <v>254</v>
      </c>
      <c r="J127" s="235">
        <v>4474</v>
      </c>
      <c r="K127" s="29">
        <v>6184</v>
      </c>
      <c r="L127" s="29">
        <v>6184</v>
      </c>
      <c r="M127" s="236">
        <f>+L127/K127</f>
        <v>1</v>
      </c>
      <c r="N127" s="242">
        <v>28216</v>
      </c>
      <c r="O127" s="237">
        <f>+L127/N127-1</f>
        <v>-0.7808335696058973</v>
      </c>
      <c r="P127" s="238"/>
      <c r="T127" s="252"/>
      <c r="V127" s="245" t="s">
        <v>125</v>
      </c>
      <c r="W127" s="248" t="s">
        <v>254</v>
      </c>
      <c r="X127" s="249">
        <v>25701.18</v>
      </c>
      <c r="Y127" s="256"/>
    </row>
    <row r="128" spans="1:25" ht="18" customHeight="1">
      <c r="A128" s="218"/>
      <c r="B128" s="217"/>
      <c r="C128" s="217"/>
      <c r="D128" s="217"/>
      <c r="E128" s="219"/>
      <c r="F128" s="217"/>
      <c r="G128" s="219"/>
      <c r="H128" s="91">
        <v>2011302</v>
      </c>
      <c r="I128" s="239" t="s">
        <v>88</v>
      </c>
      <c r="J128" s="235">
        <v>1637</v>
      </c>
      <c r="K128" s="29">
        <v>968</v>
      </c>
      <c r="L128" s="29">
        <v>968</v>
      </c>
      <c r="M128" s="236">
        <f>+L128/K128</f>
        <v>1</v>
      </c>
      <c r="N128" s="242">
        <v>2031</v>
      </c>
      <c r="O128" s="237">
        <f>+L128/N128-1</f>
        <v>-0.5233874938453964</v>
      </c>
      <c r="P128" s="238"/>
      <c r="T128" s="252"/>
      <c r="V128" s="91" t="s">
        <v>121</v>
      </c>
      <c r="W128" s="248" t="s">
        <v>88</v>
      </c>
      <c r="X128" s="249">
        <v>8295.64</v>
      </c>
      <c r="Y128" s="256"/>
    </row>
    <row r="129" spans="1:25" ht="18" customHeight="1">
      <c r="A129" s="218"/>
      <c r="B129" s="217"/>
      <c r="C129" s="217"/>
      <c r="D129" s="217"/>
      <c r="E129" s="219"/>
      <c r="F129" s="217"/>
      <c r="G129" s="219"/>
      <c r="H129" s="91">
        <v>2011303</v>
      </c>
      <c r="I129" s="239" t="s">
        <v>89</v>
      </c>
      <c r="J129" s="235">
        <v>1026</v>
      </c>
      <c r="K129" s="29">
        <v>1272</v>
      </c>
      <c r="L129" s="29">
        <v>1272</v>
      </c>
      <c r="M129" s="236">
        <f>+L129/K129</f>
        <v>1</v>
      </c>
      <c r="N129" s="242">
        <v>1124</v>
      </c>
      <c r="O129" s="237">
        <f>+L129/N129-1</f>
        <v>0.1316725978647686</v>
      </c>
      <c r="P129" s="238"/>
      <c r="T129" s="252"/>
      <c r="V129" s="91" t="s">
        <v>91</v>
      </c>
      <c r="W129" s="248" t="s">
        <v>89</v>
      </c>
      <c r="X129" s="249">
        <v>766</v>
      </c>
      <c r="Y129" s="256"/>
    </row>
    <row r="130" spans="1:25" ht="18" customHeight="1">
      <c r="A130" s="218"/>
      <c r="B130" s="217"/>
      <c r="C130" s="217"/>
      <c r="D130" s="217"/>
      <c r="E130" s="219"/>
      <c r="F130" s="217"/>
      <c r="G130" s="219"/>
      <c r="H130" s="91">
        <v>2011304</v>
      </c>
      <c r="I130" s="239" t="s">
        <v>92</v>
      </c>
      <c r="J130" s="235">
        <v>0</v>
      </c>
      <c r="K130" s="29">
        <v>0</v>
      </c>
      <c r="L130" s="29">
        <v>0</v>
      </c>
      <c r="M130" s="236"/>
      <c r="N130" s="242">
        <v>0</v>
      </c>
      <c r="O130" s="237"/>
      <c r="P130" s="238"/>
      <c r="T130" s="252"/>
      <c r="V130" s="91" t="s">
        <v>94</v>
      </c>
      <c r="W130" s="248" t="s">
        <v>92</v>
      </c>
      <c r="X130" s="249">
        <v>0</v>
      </c>
      <c r="Y130" s="256"/>
    </row>
    <row r="131" spans="1:25" ht="18" customHeight="1">
      <c r="A131" s="218"/>
      <c r="B131" s="217"/>
      <c r="C131" s="217"/>
      <c r="D131" s="217"/>
      <c r="E131" s="219"/>
      <c r="F131" s="217"/>
      <c r="G131" s="219"/>
      <c r="H131" s="91">
        <v>2011305</v>
      </c>
      <c r="I131" s="240" t="s">
        <v>255</v>
      </c>
      <c r="J131" s="235">
        <v>0</v>
      </c>
      <c r="K131" s="29">
        <v>0</v>
      </c>
      <c r="L131" s="29">
        <v>0</v>
      </c>
      <c r="M131" s="236"/>
      <c r="N131" s="242">
        <v>0</v>
      </c>
      <c r="O131" s="237"/>
      <c r="P131" s="238"/>
      <c r="T131" s="252"/>
      <c r="V131" s="91" t="s">
        <v>256</v>
      </c>
      <c r="W131" s="248" t="s">
        <v>255</v>
      </c>
      <c r="X131" s="249">
        <v>2552</v>
      </c>
      <c r="Y131" s="256"/>
    </row>
    <row r="132" spans="1:25" ht="18" customHeight="1">
      <c r="A132" s="218"/>
      <c r="B132" s="217"/>
      <c r="C132" s="217"/>
      <c r="D132" s="217"/>
      <c r="E132" s="219"/>
      <c r="F132" s="217"/>
      <c r="G132" s="219"/>
      <c r="H132" s="91">
        <v>2011306</v>
      </c>
      <c r="I132" s="240" t="s">
        <v>257</v>
      </c>
      <c r="J132" s="235">
        <v>0</v>
      </c>
      <c r="K132" s="29">
        <v>0</v>
      </c>
      <c r="L132" s="29">
        <v>0</v>
      </c>
      <c r="M132" s="236"/>
      <c r="N132" s="242">
        <v>0</v>
      </c>
      <c r="O132" s="237"/>
      <c r="P132" s="238"/>
      <c r="T132" s="252"/>
      <c r="V132" s="91" t="s">
        <v>258</v>
      </c>
      <c r="W132" s="248" t="s">
        <v>257</v>
      </c>
      <c r="X132" s="249">
        <v>1561</v>
      </c>
      <c r="Y132" s="256"/>
    </row>
    <row r="133" spans="1:25" ht="18" customHeight="1">
      <c r="A133" s="218"/>
      <c r="B133" s="217"/>
      <c r="C133" s="217"/>
      <c r="D133" s="217"/>
      <c r="E133" s="219"/>
      <c r="F133" s="217"/>
      <c r="G133" s="219"/>
      <c r="H133" s="91">
        <v>2011307</v>
      </c>
      <c r="I133" s="240" t="s">
        <v>259</v>
      </c>
      <c r="J133" s="235">
        <v>0</v>
      </c>
      <c r="K133" s="29">
        <v>0</v>
      </c>
      <c r="L133" s="29">
        <v>0</v>
      </c>
      <c r="M133" s="236"/>
      <c r="N133" s="242">
        <v>0</v>
      </c>
      <c r="O133" s="237"/>
      <c r="P133" s="238"/>
      <c r="T133" s="252"/>
      <c r="V133" s="91" t="s">
        <v>260</v>
      </c>
      <c r="W133" s="248" t="s">
        <v>259</v>
      </c>
      <c r="X133" s="249">
        <v>132.95</v>
      </c>
      <c r="Y133" s="256"/>
    </row>
    <row r="134" spans="1:25" ht="18" customHeight="1">
      <c r="A134" s="218"/>
      <c r="B134" s="217"/>
      <c r="C134" s="217"/>
      <c r="D134" s="217"/>
      <c r="E134" s="219"/>
      <c r="F134" s="217"/>
      <c r="G134" s="219"/>
      <c r="H134" s="91">
        <v>2011308</v>
      </c>
      <c r="I134" s="239" t="s">
        <v>261</v>
      </c>
      <c r="J134" s="235">
        <v>0</v>
      </c>
      <c r="K134" s="29">
        <v>0</v>
      </c>
      <c r="L134" s="29">
        <v>0</v>
      </c>
      <c r="M134" s="236"/>
      <c r="N134" s="242">
        <v>0</v>
      </c>
      <c r="O134" s="237"/>
      <c r="P134" s="238"/>
      <c r="T134" s="252"/>
      <c r="V134" s="91" t="s">
        <v>262</v>
      </c>
      <c r="W134" s="248" t="s">
        <v>261</v>
      </c>
      <c r="X134" s="249">
        <v>1281.7</v>
      </c>
      <c r="Y134" s="256"/>
    </row>
    <row r="135" spans="1:25" ht="18" customHeight="1">
      <c r="A135" s="218"/>
      <c r="B135" s="217"/>
      <c r="C135" s="217"/>
      <c r="D135" s="217"/>
      <c r="E135" s="219"/>
      <c r="F135" s="217"/>
      <c r="G135" s="219"/>
      <c r="H135" s="91">
        <v>2011350</v>
      </c>
      <c r="I135" s="239" t="s">
        <v>263</v>
      </c>
      <c r="J135" s="235">
        <v>0</v>
      </c>
      <c r="K135" s="29">
        <v>0</v>
      </c>
      <c r="L135" s="29">
        <v>0</v>
      </c>
      <c r="M135" s="236"/>
      <c r="N135" s="242">
        <v>0</v>
      </c>
      <c r="O135" s="237"/>
      <c r="P135" s="238"/>
      <c r="T135" s="252"/>
      <c r="V135" s="91" t="s">
        <v>264</v>
      </c>
      <c r="W135" s="248" t="s">
        <v>263</v>
      </c>
      <c r="X135" s="249">
        <v>6409.31</v>
      </c>
      <c r="Y135" s="256"/>
    </row>
    <row r="136" spans="1:25" ht="18" customHeight="1">
      <c r="A136" s="218"/>
      <c r="B136" s="217"/>
      <c r="C136" s="217"/>
      <c r="D136" s="217"/>
      <c r="E136" s="219"/>
      <c r="F136" s="217"/>
      <c r="G136" s="219"/>
      <c r="H136" s="91">
        <v>2011399</v>
      </c>
      <c r="I136" s="239" t="s">
        <v>112</v>
      </c>
      <c r="J136" s="235">
        <v>0</v>
      </c>
      <c r="K136" s="29">
        <v>1973</v>
      </c>
      <c r="L136" s="29">
        <v>1973</v>
      </c>
      <c r="M136" s="236">
        <f>+L136/K136</f>
        <v>1</v>
      </c>
      <c r="N136" s="242">
        <v>0</v>
      </c>
      <c r="O136" s="237"/>
      <c r="P136" s="238"/>
      <c r="T136" s="252"/>
      <c r="V136" s="91" t="s">
        <v>114</v>
      </c>
      <c r="W136" s="248" t="s">
        <v>112</v>
      </c>
      <c r="X136" s="249">
        <v>1443.71</v>
      </c>
      <c r="Y136" s="256"/>
    </row>
    <row r="137" spans="1:25" ht="18" customHeight="1">
      <c r="A137" s="218"/>
      <c r="B137" s="217"/>
      <c r="C137" s="217"/>
      <c r="D137" s="217"/>
      <c r="E137" s="219"/>
      <c r="F137" s="217"/>
      <c r="G137" s="219"/>
      <c r="H137" s="91">
        <v>20114</v>
      </c>
      <c r="I137" s="240" t="s">
        <v>265</v>
      </c>
      <c r="J137" s="235">
        <v>1811</v>
      </c>
      <c r="K137" s="29">
        <v>1971</v>
      </c>
      <c r="L137" s="29">
        <v>1971</v>
      </c>
      <c r="M137" s="236">
        <f>+L137/K137</f>
        <v>1</v>
      </c>
      <c r="N137" s="242">
        <v>25061</v>
      </c>
      <c r="O137" s="237">
        <f>+L137/N137-1</f>
        <v>-0.9213519013606799</v>
      </c>
      <c r="P137" s="238"/>
      <c r="T137" s="252"/>
      <c r="V137" s="91" t="s">
        <v>266</v>
      </c>
      <c r="W137" s="248" t="s">
        <v>265</v>
      </c>
      <c r="X137" s="249">
        <v>3258.87</v>
      </c>
      <c r="Y137" s="256"/>
    </row>
    <row r="138" spans="1:25" ht="21" customHeight="1">
      <c r="A138" s="218"/>
      <c r="B138" s="217"/>
      <c r="C138" s="217"/>
      <c r="D138" s="217"/>
      <c r="E138" s="219"/>
      <c r="F138" s="217"/>
      <c r="G138" s="219"/>
      <c r="H138" s="91">
        <v>2011401</v>
      </c>
      <c r="I138" s="244" t="s">
        <v>267</v>
      </c>
      <c r="J138" s="235">
        <v>0</v>
      </c>
      <c r="K138" s="29">
        <v>0</v>
      </c>
      <c r="L138" s="29">
        <v>0</v>
      </c>
      <c r="M138" s="236"/>
      <c r="N138" s="242">
        <v>0</v>
      </c>
      <c r="O138" s="237"/>
      <c r="P138" s="238"/>
      <c r="T138" s="252"/>
      <c r="V138" s="245" t="s">
        <v>129</v>
      </c>
      <c r="W138" s="248" t="s">
        <v>267</v>
      </c>
      <c r="X138" s="249">
        <v>39994.96</v>
      </c>
      <c r="Y138" s="260"/>
    </row>
    <row r="139" spans="1:25" ht="18" customHeight="1">
      <c r="A139" s="218"/>
      <c r="B139" s="217"/>
      <c r="C139" s="217"/>
      <c r="D139" s="217"/>
      <c r="E139" s="219"/>
      <c r="F139" s="217"/>
      <c r="G139" s="219"/>
      <c r="H139" s="91">
        <v>2011402</v>
      </c>
      <c r="I139" s="240" t="s">
        <v>88</v>
      </c>
      <c r="J139" s="235">
        <v>0</v>
      </c>
      <c r="K139" s="29">
        <v>0</v>
      </c>
      <c r="L139" s="29">
        <v>0</v>
      </c>
      <c r="M139" s="236"/>
      <c r="N139" s="242">
        <v>0</v>
      </c>
      <c r="O139" s="237"/>
      <c r="P139" s="238"/>
      <c r="T139" s="252"/>
      <c r="V139" s="91" t="s">
        <v>121</v>
      </c>
      <c r="W139" s="248" t="s">
        <v>88</v>
      </c>
      <c r="X139" s="249">
        <v>0</v>
      </c>
      <c r="Y139" s="256"/>
    </row>
    <row r="140" spans="1:25" ht="18" customHeight="1">
      <c r="A140" s="218"/>
      <c r="B140" s="217"/>
      <c r="C140" s="217"/>
      <c r="D140" s="217"/>
      <c r="E140" s="219"/>
      <c r="F140" s="217"/>
      <c r="G140" s="219"/>
      <c r="H140" s="91">
        <v>2011403</v>
      </c>
      <c r="I140" s="241" t="s">
        <v>89</v>
      </c>
      <c r="J140" s="235">
        <v>0</v>
      </c>
      <c r="K140" s="29">
        <v>0</v>
      </c>
      <c r="L140" s="29">
        <v>0</v>
      </c>
      <c r="M140" s="236"/>
      <c r="N140" s="242">
        <v>0</v>
      </c>
      <c r="O140" s="237"/>
      <c r="P140" s="238"/>
      <c r="T140" s="252"/>
      <c r="V140" s="91" t="s">
        <v>91</v>
      </c>
      <c r="W140" s="248" t="s">
        <v>89</v>
      </c>
      <c r="X140" s="249">
        <v>0</v>
      </c>
      <c r="Y140" s="256"/>
    </row>
    <row r="141" spans="1:25" ht="18" customHeight="1">
      <c r="A141" s="218"/>
      <c r="B141" s="217"/>
      <c r="C141" s="217"/>
      <c r="D141" s="217"/>
      <c r="E141" s="219"/>
      <c r="F141" s="217"/>
      <c r="G141" s="219"/>
      <c r="H141" s="91">
        <v>2011404</v>
      </c>
      <c r="I141" s="239" t="s">
        <v>92</v>
      </c>
      <c r="J141" s="235">
        <v>0</v>
      </c>
      <c r="K141" s="29">
        <v>0</v>
      </c>
      <c r="L141" s="29">
        <v>0</v>
      </c>
      <c r="M141" s="236"/>
      <c r="N141" s="242">
        <v>0</v>
      </c>
      <c r="O141" s="237"/>
      <c r="P141" s="238"/>
      <c r="T141" s="252"/>
      <c r="V141" s="91" t="s">
        <v>94</v>
      </c>
      <c r="W141" s="248" t="s">
        <v>92</v>
      </c>
      <c r="X141" s="249">
        <v>0</v>
      </c>
      <c r="Y141" s="256"/>
    </row>
    <row r="142" spans="1:25" ht="18" customHeight="1">
      <c r="A142" s="218"/>
      <c r="B142" s="217"/>
      <c r="C142" s="217"/>
      <c r="D142" s="217"/>
      <c r="E142" s="219"/>
      <c r="F142" s="217"/>
      <c r="G142" s="219"/>
      <c r="H142" s="91">
        <v>2011405</v>
      </c>
      <c r="I142" s="239" t="s">
        <v>268</v>
      </c>
      <c r="J142" s="235">
        <v>0</v>
      </c>
      <c r="K142" s="29">
        <v>0</v>
      </c>
      <c r="L142" s="29">
        <v>0</v>
      </c>
      <c r="M142" s="236"/>
      <c r="N142" s="242">
        <v>0</v>
      </c>
      <c r="O142" s="237"/>
      <c r="P142" s="238"/>
      <c r="T142" s="252"/>
      <c r="V142" s="91" t="s">
        <v>269</v>
      </c>
      <c r="W142" s="248" t="s">
        <v>268</v>
      </c>
      <c r="X142" s="249">
        <v>0</v>
      </c>
      <c r="Y142" s="256"/>
    </row>
    <row r="143" spans="1:25" ht="18" customHeight="1">
      <c r="A143" s="218"/>
      <c r="B143" s="217"/>
      <c r="C143" s="217"/>
      <c r="D143" s="217"/>
      <c r="E143" s="219"/>
      <c r="F143" s="217"/>
      <c r="G143" s="219"/>
      <c r="H143" s="91">
        <v>2011406</v>
      </c>
      <c r="I143" s="239" t="s">
        <v>270</v>
      </c>
      <c r="J143" s="235">
        <v>0</v>
      </c>
      <c r="K143" s="29">
        <v>0</v>
      </c>
      <c r="L143" s="29">
        <v>0</v>
      </c>
      <c r="M143" s="236"/>
      <c r="N143" s="242">
        <v>0</v>
      </c>
      <c r="O143" s="237"/>
      <c r="P143" s="238"/>
      <c r="T143" s="252"/>
      <c r="V143" s="91" t="s">
        <v>271</v>
      </c>
      <c r="W143" s="248" t="s">
        <v>270</v>
      </c>
      <c r="X143" s="249">
        <v>0</v>
      </c>
      <c r="Y143" s="256"/>
    </row>
    <row r="144" spans="1:25" ht="18" customHeight="1">
      <c r="A144" s="218"/>
      <c r="B144" s="217"/>
      <c r="C144" s="217"/>
      <c r="D144" s="217"/>
      <c r="E144" s="219"/>
      <c r="F144" s="217"/>
      <c r="G144" s="219"/>
      <c r="H144" s="91">
        <v>2011407</v>
      </c>
      <c r="I144" s="240" t="s">
        <v>272</v>
      </c>
      <c r="J144" s="235">
        <v>0</v>
      </c>
      <c r="K144" s="29">
        <v>0</v>
      </c>
      <c r="L144" s="29">
        <v>0</v>
      </c>
      <c r="M144" s="236"/>
      <c r="N144" s="242">
        <v>0</v>
      </c>
      <c r="O144" s="237"/>
      <c r="P144" s="238"/>
      <c r="T144" s="252"/>
      <c r="V144" s="91" t="s">
        <v>273</v>
      </c>
      <c r="W144" s="248" t="s">
        <v>272</v>
      </c>
      <c r="X144" s="249">
        <v>0</v>
      </c>
      <c r="Y144" s="256"/>
    </row>
    <row r="145" spans="1:25" ht="18" customHeight="1">
      <c r="A145" s="218"/>
      <c r="B145" s="217"/>
      <c r="C145" s="217"/>
      <c r="D145" s="217"/>
      <c r="E145" s="219"/>
      <c r="F145" s="217"/>
      <c r="G145" s="219"/>
      <c r="H145" s="91">
        <v>2011408</v>
      </c>
      <c r="I145" s="240" t="s">
        <v>274</v>
      </c>
      <c r="J145" s="235">
        <v>0</v>
      </c>
      <c r="K145" s="29">
        <v>0</v>
      </c>
      <c r="L145" s="29">
        <v>0</v>
      </c>
      <c r="M145" s="236"/>
      <c r="N145" s="242">
        <v>0</v>
      </c>
      <c r="O145" s="237"/>
      <c r="P145" s="238"/>
      <c r="T145" s="252"/>
      <c r="V145" s="91" t="s">
        <v>275</v>
      </c>
      <c r="W145" s="248" t="s">
        <v>274</v>
      </c>
      <c r="X145" s="249">
        <v>0</v>
      </c>
      <c r="Y145" s="256"/>
    </row>
    <row r="146" spans="1:25" ht="18" customHeight="1">
      <c r="A146" s="218"/>
      <c r="B146" s="217"/>
      <c r="C146" s="217"/>
      <c r="D146" s="217"/>
      <c r="E146" s="219"/>
      <c r="F146" s="217"/>
      <c r="G146" s="219"/>
      <c r="H146" s="91">
        <v>2011409</v>
      </c>
      <c r="I146" s="240" t="s">
        <v>276</v>
      </c>
      <c r="J146" s="235">
        <v>0</v>
      </c>
      <c r="K146" s="29">
        <v>0</v>
      </c>
      <c r="L146" s="29">
        <v>0</v>
      </c>
      <c r="M146" s="236"/>
      <c r="N146" s="242">
        <v>0</v>
      </c>
      <c r="O146" s="237"/>
      <c r="P146" s="238"/>
      <c r="T146" s="252"/>
      <c r="V146" s="91" t="s">
        <v>277</v>
      </c>
      <c r="W146" s="248" t="s">
        <v>276</v>
      </c>
      <c r="X146" s="249">
        <v>0</v>
      </c>
      <c r="Y146" s="256"/>
    </row>
    <row r="147" spans="1:25" ht="18" customHeight="1">
      <c r="A147" s="218"/>
      <c r="B147" s="217"/>
      <c r="C147" s="217"/>
      <c r="D147" s="217"/>
      <c r="E147" s="219"/>
      <c r="F147" s="217"/>
      <c r="G147" s="219"/>
      <c r="H147" s="91">
        <v>2011450</v>
      </c>
      <c r="I147" s="239" t="s">
        <v>278</v>
      </c>
      <c r="J147" s="235">
        <v>0</v>
      </c>
      <c r="K147" s="29">
        <v>0</v>
      </c>
      <c r="L147" s="29">
        <v>0</v>
      </c>
      <c r="M147" s="236"/>
      <c r="N147" s="242">
        <v>0</v>
      </c>
      <c r="O147" s="237"/>
      <c r="P147" s="238"/>
      <c r="T147" s="252"/>
      <c r="V147" s="91" t="s">
        <v>279</v>
      </c>
      <c r="W147" s="248" t="s">
        <v>278</v>
      </c>
      <c r="X147" s="249">
        <v>39385.77</v>
      </c>
      <c r="Y147" s="256"/>
    </row>
    <row r="148" spans="1:25" ht="18" customHeight="1">
      <c r="A148" s="218"/>
      <c r="B148" s="217"/>
      <c r="C148" s="217"/>
      <c r="D148" s="217"/>
      <c r="E148" s="219"/>
      <c r="F148" s="217"/>
      <c r="G148" s="219"/>
      <c r="H148" s="91">
        <v>2011499</v>
      </c>
      <c r="I148" s="239" t="s">
        <v>112</v>
      </c>
      <c r="J148" s="235">
        <v>0</v>
      </c>
      <c r="K148" s="29">
        <v>0</v>
      </c>
      <c r="L148" s="29">
        <v>0</v>
      </c>
      <c r="M148" s="236"/>
      <c r="N148" s="242">
        <v>0</v>
      </c>
      <c r="O148" s="237"/>
      <c r="P148" s="238"/>
      <c r="T148" s="252"/>
      <c r="V148" s="91" t="s">
        <v>114</v>
      </c>
      <c r="W148" s="248" t="s">
        <v>112</v>
      </c>
      <c r="X148" s="249">
        <v>194</v>
      </c>
      <c r="Y148" s="256"/>
    </row>
    <row r="149" spans="1:25" ht="18" customHeight="1">
      <c r="A149" s="218"/>
      <c r="B149" s="217"/>
      <c r="C149" s="217"/>
      <c r="D149" s="217"/>
      <c r="E149" s="219"/>
      <c r="F149" s="217"/>
      <c r="G149" s="219"/>
      <c r="H149" s="91">
        <v>20115</v>
      </c>
      <c r="I149" s="239" t="s">
        <v>280</v>
      </c>
      <c r="J149" s="235">
        <v>0</v>
      </c>
      <c r="K149" s="29">
        <v>0</v>
      </c>
      <c r="L149" s="29">
        <v>0</v>
      </c>
      <c r="M149" s="236"/>
      <c r="N149" s="242">
        <v>0</v>
      </c>
      <c r="O149" s="237"/>
      <c r="P149" s="238"/>
      <c r="T149" s="252"/>
      <c r="V149" s="91" t="s">
        <v>281</v>
      </c>
      <c r="W149" s="248" t="s">
        <v>280</v>
      </c>
      <c r="X149" s="249">
        <v>415</v>
      </c>
      <c r="Y149" s="256"/>
    </row>
    <row r="150" spans="1:25" ht="18" customHeight="1">
      <c r="A150" s="218"/>
      <c r="B150" s="217"/>
      <c r="C150" s="217"/>
      <c r="D150" s="217"/>
      <c r="E150" s="219"/>
      <c r="F150" s="217"/>
      <c r="G150" s="219"/>
      <c r="H150" s="91">
        <v>2011501</v>
      </c>
      <c r="I150" s="244" t="s">
        <v>282</v>
      </c>
      <c r="J150" s="235">
        <v>824</v>
      </c>
      <c r="K150" s="29">
        <v>929</v>
      </c>
      <c r="L150" s="29">
        <v>929</v>
      </c>
      <c r="M150" s="236">
        <f>+L150/K150</f>
        <v>1</v>
      </c>
      <c r="N150" s="242">
        <v>484</v>
      </c>
      <c r="O150" s="237">
        <f>+L150/N150-1</f>
        <v>0.9194214876033058</v>
      </c>
      <c r="P150" s="238"/>
      <c r="T150" s="252"/>
      <c r="V150" s="245" t="s">
        <v>132</v>
      </c>
      <c r="W150" s="248" t="s">
        <v>282</v>
      </c>
      <c r="X150" s="249">
        <v>111381</v>
      </c>
      <c r="Y150" s="256"/>
    </row>
    <row r="151" spans="1:25" ht="18" customHeight="1">
      <c r="A151" s="218"/>
      <c r="B151" s="217"/>
      <c r="C151" s="217"/>
      <c r="D151" s="217"/>
      <c r="E151" s="219"/>
      <c r="F151" s="217"/>
      <c r="G151" s="219"/>
      <c r="H151" s="91">
        <v>2011502</v>
      </c>
      <c r="I151" s="240" t="s">
        <v>88</v>
      </c>
      <c r="J151" s="235">
        <v>0</v>
      </c>
      <c r="K151" s="29">
        <v>0</v>
      </c>
      <c r="L151" s="29">
        <v>0</v>
      </c>
      <c r="M151" s="236"/>
      <c r="N151" s="242">
        <v>0</v>
      </c>
      <c r="O151" s="237"/>
      <c r="P151" s="238"/>
      <c r="T151" s="252"/>
      <c r="V151" s="91" t="s">
        <v>121</v>
      </c>
      <c r="W151" s="248" t="s">
        <v>88</v>
      </c>
      <c r="X151" s="249">
        <v>78481</v>
      </c>
      <c r="Y151" s="256"/>
    </row>
    <row r="152" spans="1:25" ht="18" customHeight="1">
      <c r="A152" s="218"/>
      <c r="B152" s="217"/>
      <c r="C152" s="217"/>
      <c r="D152" s="217"/>
      <c r="E152" s="219"/>
      <c r="F152" s="217"/>
      <c r="G152" s="219"/>
      <c r="H152" s="91">
        <v>2011503</v>
      </c>
      <c r="I152" s="240" t="s">
        <v>89</v>
      </c>
      <c r="J152" s="235">
        <v>15</v>
      </c>
      <c r="K152" s="29">
        <v>15</v>
      </c>
      <c r="L152" s="29">
        <v>15</v>
      </c>
      <c r="M152" s="236">
        <f>+L152/K152</f>
        <v>1</v>
      </c>
      <c r="N152" s="242">
        <v>15</v>
      </c>
      <c r="O152" s="237">
        <f>+L152/N152-1</f>
        <v>0</v>
      </c>
      <c r="P152" s="238"/>
      <c r="T152" s="252"/>
      <c r="V152" s="91" t="s">
        <v>91</v>
      </c>
      <c r="W152" s="248" t="s">
        <v>89</v>
      </c>
      <c r="X152" s="249">
        <v>7466</v>
      </c>
      <c r="Y152" s="256"/>
    </row>
    <row r="153" spans="1:25" ht="18" customHeight="1">
      <c r="A153" s="218"/>
      <c r="B153" s="217"/>
      <c r="C153" s="217"/>
      <c r="D153" s="217"/>
      <c r="E153" s="219"/>
      <c r="F153" s="217"/>
      <c r="G153" s="219"/>
      <c r="H153" s="91">
        <v>2011504</v>
      </c>
      <c r="I153" s="241" t="s">
        <v>92</v>
      </c>
      <c r="J153" s="235">
        <v>0</v>
      </c>
      <c r="K153" s="29">
        <v>0</v>
      </c>
      <c r="L153" s="29">
        <v>0</v>
      </c>
      <c r="M153" s="236"/>
      <c r="N153" s="242">
        <v>0</v>
      </c>
      <c r="O153" s="237"/>
      <c r="P153" s="238"/>
      <c r="T153" s="252"/>
      <c r="V153" s="91" t="s">
        <v>94</v>
      </c>
      <c r="W153" s="248" t="s">
        <v>92</v>
      </c>
      <c r="X153" s="249">
        <v>0</v>
      </c>
      <c r="Y153" s="256"/>
    </row>
    <row r="154" spans="1:25" ht="18" customHeight="1">
      <c r="A154" s="218"/>
      <c r="B154" s="217"/>
      <c r="C154" s="217"/>
      <c r="D154" s="217"/>
      <c r="E154" s="219"/>
      <c r="F154" s="217"/>
      <c r="G154" s="219"/>
      <c r="H154" s="91">
        <v>2011505</v>
      </c>
      <c r="I154" s="239" t="s">
        <v>283</v>
      </c>
      <c r="J154" s="235">
        <v>247</v>
      </c>
      <c r="K154" s="29">
        <v>299</v>
      </c>
      <c r="L154" s="29">
        <v>299</v>
      </c>
      <c r="M154" s="236">
        <f>+L154/K154</f>
        <v>1</v>
      </c>
      <c r="N154" s="242">
        <v>59</v>
      </c>
      <c r="O154" s="237">
        <f>+L154/N154-1</f>
        <v>4.067796610169491</v>
      </c>
      <c r="P154" s="238"/>
      <c r="T154" s="252"/>
      <c r="V154" s="91" t="s">
        <v>284</v>
      </c>
      <c r="W154" s="248" t="s">
        <v>283</v>
      </c>
      <c r="X154" s="249">
        <v>14384.17</v>
      </c>
      <c r="Y154" s="256"/>
    </row>
    <row r="155" spans="1:25" ht="18" customHeight="1">
      <c r="A155" s="218"/>
      <c r="B155" s="217"/>
      <c r="C155" s="217"/>
      <c r="D155" s="217"/>
      <c r="E155" s="219"/>
      <c r="F155" s="217"/>
      <c r="G155" s="219"/>
      <c r="H155" s="91">
        <v>2011506</v>
      </c>
      <c r="I155" s="239" t="s">
        <v>285</v>
      </c>
      <c r="J155" s="235">
        <v>150</v>
      </c>
      <c r="K155" s="29">
        <v>167</v>
      </c>
      <c r="L155" s="29">
        <v>167</v>
      </c>
      <c r="M155" s="236">
        <f>+L155/K155</f>
        <v>1</v>
      </c>
      <c r="N155" s="242">
        <v>170</v>
      </c>
      <c r="O155" s="237">
        <f>+L155/N155-1</f>
        <v>-0.01764705882352946</v>
      </c>
      <c r="P155" s="238"/>
      <c r="T155" s="252"/>
      <c r="V155" s="91" t="s">
        <v>286</v>
      </c>
      <c r="W155" s="248" t="s">
        <v>285</v>
      </c>
      <c r="X155" s="249">
        <v>3739.55</v>
      </c>
      <c r="Y155" s="256"/>
    </row>
    <row r="156" spans="1:25" ht="18" customHeight="1">
      <c r="A156" s="218"/>
      <c r="B156" s="217"/>
      <c r="C156" s="217"/>
      <c r="D156" s="217"/>
      <c r="E156" s="219"/>
      <c r="F156" s="217"/>
      <c r="G156" s="219"/>
      <c r="H156" s="91">
        <v>2011507</v>
      </c>
      <c r="I156" s="239" t="s">
        <v>287</v>
      </c>
      <c r="J156" s="235">
        <v>412</v>
      </c>
      <c r="K156" s="29">
        <v>448</v>
      </c>
      <c r="L156" s="29">
        <v>448</v>
      </c>
      <c r="M156" s="236">
        <f>+L156/K156</f>
        <v>1</v>
      </c>
      <c r="N156" s="242">
        <v>240</v>
      </c>
      <c r="O156" s="237">
        <f>+L156/N156-1</f>
        <v>0.8666666666666667</v>
      </c>
      <c r="P156" s="238"/>
      <c r="T156" s="252"/>
      <c r="V156" s="91" t="s">
        <v>288</v>
      </c>
      <c r="W156" s="248" t="s">
        <v>287</v>
      </c>
      <c r="X156" s="249">
        <v>2580.93</v>
      </c>
      <c r="Y156" s="256"/>
    </row>
    <row r="157" spans="1:25" ht="18" customHeight="1">
      <c r="A157" s="218"/>
      <c r="B157" s="217"/>
      <c r="C157" s="217"/>
      <c r="D157" s="217"/>
      <c r="E157" s="219"/>
      <c r="F157" s="217"/>
      <c r="G157" s="219"/>
      <c r="H157" s="91">
        <v>2011550</v>
      </c>
      <c r="I157" s="240" t="s">
        <v>189</v>
      </c>
      <c r="J157" s="235">
        <v>0</v>
      </c>
      <c r="K157" s="29">
        <v>0</v>
      </c>
      <c r="L157" s="29">
        <v>0</v>
      </c>
      <c r="M157" s="236"/>
      <c r="N157" s="242">
        <v>0</v>
      </c>
      <c r="O157" s="237"/>
      <c r="P157" s="238"/>
      <c r="T157" s="252"/>
      <c r="V157" s="91" t="s">
        <v>190</v>
      </c>
      <c r="W157" s="248" t="s">
        <v>189</v>
      </c>
      <c r="X157" s="249">
        <v>2517</v>
      </c>
      <c r="Y157" s="256"/>
    </row>
    <row r="158" spans="1:25" ht="18" customHeight="1">
      <c r="A158" s="218"/>
      <c r="B158" s="217"/>
      <c r="C158" s="217"/>
      <c r="D158" s="217"/>
      <c r="E158" s="219"/>
      <c r="F158" s="217"/>
      <c r="G158" s="219"/>
      <c r="H158" s="91">
        <v>2011599</v>
      </c>
      <c r="I158" s="240" t="s">
        <v>112</v>
      </c>
      <c r="J158" s="235">
        <v>0</v>
      </c>
      <c r="K158" s="29">
        <v>0</v>
      </c>
      <c r="L158" s="29">
        <v>0</v>
      </c>
      <c r="M158" s="236"/>
      <c r="N158" s="242">
        <v>0</v>
      </c>
      <c r="O158" s="237"/>
      <c r="P158" s="238"/>
      <c r="T158" s="252"/>
      <c r="V158" s="91" t="s">
        <v>114</v>
      </c>
      <c r="W158" s="248" t="s">
        <v>112</v>
      </c>
      <c r="X158" s="249">
        <v>1072</v>
      </c>
      <c r="Y158" s="256"/>
    </row>
    <row r="159" spans="1:25" ht="18" customHeight="1">
      <c r="A159" s="218"/>
      <c r="B159" s="217"/>
      <c r="C159" s="217"/>
      <c r="D159" s="217"/>
      <c r="E159" s="219"/>
      <c r="F159" s="217"/>
      <c r="G159" s="219"/>
      <c r="H159" s="91">
        <v>20117</v>
      </c>
      <c r="I159" s="240" t="s">
        <v>289</v>
      </c>
      <c r="J159" s="235">
        <v>0</v>
      </c>
      <c r="K159" s="29">
        <v>0</v>
      </c>
      <c r="L159" s="29">
        <v>0</v>
      </c>
      <c r="M159" s="236"/>
      <c r="N159" s="242">
        <v>0</v>
      </c>
      <c r="O159" s="237"/>
      <c r="P159" s="238"/>
      <c r="T159" s="252"/>
      <c r="V159" s="91" t="s">
        <v>290</v>
      </c>
      <c r="W159" s="248" t="s">
        <v>289</v>
      </c>
      <c r="X159" s="249">
        <v>1140</v>
      </c>
      <c r="Y159" s="256"/>
    </row>
    <row r="160" spans="1:25" ht="18" customHeight="1">
      <c r="A160" s="218"/>
      <c r="B160" s="217"/>
      <c r="C160" s="217"/>
      <c r="D160" s="217"/>
      <c r="E160" s="219"/>
      <c r="F160" s="217"/>
      <c r="G160" s="219"/>
      <c r="H160" s="91">
        <v>2011701</v>
      </c>
      <c r="I160" s="234" t="s">
        <v>291</v>
      </c>
      <c r="J160" s="235">
        <v>240</v>
      </c>
      <c r="K160" s="29">
        <v>589</v>
      </c>
      <c r="L160" s="29">
        <v>589</v>
      </c>
      <c r="M160" s="236">
        <f>+L160/K160</f>
        <v>1</v>
      </c>
      <c r="N160" s="242">
        <v>298</v>
      </c>
      <c r="O160" s="237">
        <f>+L160/N160-1</f>
        <v>0.976510067114094</v>
      </c>
      <c r="P160" s="238"/>
      <c r="T160" s="252"/>
      <c r="V160" s="245" t="s">
        <v>134</v>
      </c>
      <c r="W160" s="248" t="s">
        <v>291</v>
      </c>
      <c r="X160" s="249">
        <v>35183.97</v>
      </c>
      <c r="Y160" s="261"/>
    </row>
    <row r="161" spans="1:25" ht="18" customHeight="1">
      <c r="A161" s="218"/>
      <c r="B161" s="217"/>
      <c r="C161" s="217"/>
      <c r="D161" s="217"/>
      <c r="E161" s="219"/>
      <c r="F161" s="217"/>
      <c r="G161" s="219"/>
      <c r="H161" s="91">
        <v>2011702</v>
      </c>
      <c r="I161" s="239" t="s">
        <v>88</v>
      </c>
      <c r="J161" s="235">
        <v>0</v>
      </c>
      <c r="K161" s="29">
        <v>0</v>
      </c>
      <c r="L161" s="29">
        <v>0</v>
      </c>
      <c r="M161" s="236"/>
      <c r="N161" s="242">
        <v>0</v>
      </c>
      <c r="O161" s="237"/>
      <c r="P161" s="238"/>
      <c r="T161" s="252"/>
      <c r="V161" s="91" t="s">
        <v>121</v>
      </c>
      <c r="W161" s="248" t="s">
        <v>88</v>
      </c>
      <c r="X161" s="249">
        <v>0</v>
      </c>
      <c r="Y161" s="256"/>
    </row>
    <row r="162" spans="1:25" ht="18" customHeight="1">
      <c r="A162" s="218"/>
      <c r="B162" s="217"/>
      <c r="C162" s="217"/>
      <c r="D162" s="217"/>
      <c r="E162" s="219"/>
      <c r="F162" s="217"/>
      <c r="G162" s="219"/>
      <c r="H162" s="91">
        <v>2011703</v>
      </c>
      <c r="I162" s="239" t="s">
        <v>89</v>
      </c>
      <c r="J162" s="235">
        <v>0</v>
      </c>
      <c r="K162" s="29">
        <v>0</v>
      </c>
      <c r="L162" s="29">
        <v>0</v>
      </c>
      <c r="M162" s="236"/>
      <c r="N162" s="242">
        <v>0</v>
      </c>
      <c r="O162" s="237"/>
      <c r="P162" s="238"/>
      <c r="T162" s="252"/>
      <c r="V162" s="91" t="s">
        <v>91</v>
      </c>
      <c r="W162" s="248" t="s">
        <v>89</v>
      </c>
      <c r="X162" s="249">
        <v>0</v>
      </c>
      <c r="Y162" s="256"/>
    </row>
    <row r="163" spans="1:25" ht="18" customHeight="1">
      <c r="A163" s="218"/>
      <c r="B163" s="217"/>
      <c r="C163" s="217"/>
      <c r="D163" s="217"/>
      <c r="E163" s="219"/>
      <c r="F163" s="217"/>
      <c r="G163" s="219"/>
      <c r="H163" s="91">
        <v>2011704</v>
      </c>
      <c r="I163" s="240" t="s">
        <v>92</v>
      </c>
      <c r="J163" s="235">
        <v>0</v>
      </c>
      <c r="K163" s="29">
        <v>0</v>
      </c>
      <c r="L163" s="29">
        <v>0</v>
      </c>
      <c r="M163" s="236"/>
      <c r="N163" s="242">
        <v>0</v>
      </c>
      <c r="O163" s="237"/>
      <c r="P163" s="238"/>
      <c r="T163" s="252"/>
      <c r="V163" s="91" t="s">
        <v>94</v>
      </c>
      <c r="W163" s="248" t="s">
        <v>92</v>
      </c>
      <c r="X163" s="249">
        <v>0</v>
      </c>
      <c r="Y163" s="256"/>
    </row>
    <row r="164" spans="1:25" ht="18" customHeight="1">
      <c r="A164" s="218"/>
      <c r="B164" s="217"/>
      <c r="C164" s="217"/>
      <c r="D164" s="217"/>
      <c r="E164" s="219"/>
      <c r="F164" s="217"/>
      <c r="G164" s="219"/>
      <c r="H164" s="91">
        <v>2011705</v>
      </c>
      <c r="I164" s="240" t="s">
        <v>292</v>
      </c>
      <c r="J164" s="235">
        <v>0</v>
      </c>
      <c r="K164" s="29">
        <v>0</v>
      </c>
      <c r="L164" s="29">
        <v>0</v>
      </c>
      <c r="M164" s="236"/>
      <c r="N164" s="242">
        <v>0</v>
      </c>
      <c r="O164" s="237"/>
      <c r="P164" s="238"/>
      <c r="T164" s="252"/>
      <c r="V164" s="91" t="s">
        <v>293</v>
      </c>
      <c r="W164" s="248" t="s">
        <v>292</v>
      </c>
      <c r="X164" s="249">
        <v>0</v>
      </c>
      <c r="Y164" s="256"/>
    </row>
    <row r="165" spans="1:25" ht="18" customHeight="1">
      <c r="A165" s="218"/>
      <c r="B165" s="217"/>
      <c r="C165" s="217"/>
      <c r="D165" s="217"/>
      <c r="E165" s="219"/>
      <c r="F165" s="217"/>
      <c r="G165" s="219"/>
      <c r="H165" s="91">
        <v>2011706</v>
      </c>
      <c r="I165" s="240" t="s">
        <v>294</v>
      </c>
      <c r="J165" s="235">
        <v>0</v>
      </c>
      <c r="K165" s="29">
        <v>0</v>
      </c>
      <c r="L165" s="29">
        <v>0</v>
      </c>
      <c r="M165" s="236"/>
      <c r="N165" s="242">
        <v>0</v>
      </c>
      <c r="O165" s="237"/>
      <c r="P165" s="238"/>
      <c r="T165" s="252"/>
      <c r="V165" s="91" t="s">
        <v>295</v>
      </c>
      <c r="W165" s="248" t="s">
        <v>294</v>
      </c>
      <c r="X165" s="249">
        <v>0</v>
      </c>
      <c r="Y165" s="256"/>
    </row>
    <row r="166" spans="1:25" ht="18" customHeight="1">
      <c r="A166" s="218"/>
      <c r="B166" s="217"/>
      <c r="C166" s="217"/>
      <c r="D166" s="217"/>
      <c r="E166" s="219"/>
      <c r="F166" s="217"/>
      <c r="G166" s="219"/>
      <c r="H166" s="91">
        <v>2011707</v>
      </c>
      <c r="I166" s="240" t="s">
        <v>296</v>
      </c>
      <c r="J166" s="235">
        <v>240</v>
      </c>
      <c r="K166" s="29">
        <v>589</v>
      </c>
      <c r="L166" s="29">
        <v>589</v>
      </c>
      <c r="M166" s="236">
        <f>+L166/K166</f>
        <v>1</v>
      </c>
      <c r="N166" s="242">
        <v>298</v>
      </c>
      <c r="O166" s="237">
        <f>+L166/N166-1</f>
        <v>0.976510067114094</v>
      </c>
      <c r="P166" s="238"/>
      <c r="T166" s="252"/>
      <c r="V166" s="91" t="s">
        <v>297</v>
      </c>
      <c r="W166" s="248" t="s">
        <v>296</v>
      </c>
      <c r="X166" s="249">
        <v>16997.38</v>
      </c>
      <c r="Y166" s="256"/>
    </row>
    <row r="167" spans="1:25" ht="18" customHeight="1">
      <c r="A167" s="218"/>
      <c r="B167" s="217"/>
      <c r="C167" s="217"/>
      <c r="D167" s="217"/>
      <c r="E167" s="219"/>
      <c r="F167" s="217"/>
      <c r="G167" s="219"/>
      <c r="H167" s="91">
        <v>2011708</v>
      </c>
      <c r="I167" s="239" t="s">
        <v>298</v>
      </c>
      <c r="J167" s="235">
        <v>0</v>
      </c>
      <c r="K167" s="29">
        <v>0</v>
      </c>
      <c r="L167" s="29">
        <v>0</v>
      </c>
      <c r="M167" s="236"/>
      <c r="N167" s="242">
        <v>0</v>
      </c>
      <c r="O167" s="237"/>
      <c r="P167" s="238"/>
      <c r="T167" s="252"/>
      <c r="V167" s="91" t="s">
        <v>299</v>
      </c>
      <c r="W167" s="248" t="s">
        <v>298</v>
      </c>
      <c r="X167" s="249">
        <v>0</v>
      </c>
      <c r="Y167" s="256"/>
    </row>
    <row r="168" spans="1:25" ht="18" customHeight="1">
      <c r="A168" s="218"/>
      <c r="B168" s="217"/>
      <c r="C168" s="217"/>
      <c r="D168" s="217"/>
      <c r="E168" s="219"/>
      <c r="F168" s="217"/>
      <c r="G168" s="219"/>
      <c r="H168" s="91">
        <v>2011709</v>
      </c>
      <c r="I168" s="239" t="s">
        <v>300</v>
      </c>
      <c r="J168" s="235">
        <v>0</v>
      </c>
      <c r="K168" s="29">
        <v>0</v>
      </c>
      <c r="L168" s="29">
        <v>0</v>
      </c>
      <c r="M168" s="236"/>
      <c r="N168" s="242">
        <v>0</v>
      </c>
      <c r="O168" s="237"/>
      <c r="P168" s="238"/>
      <c r="T168" s="252"/>
      <c r="V168" s="91" t="s">
        <v>301</v>
      </c>
      <c r="W168" s="248" t="s">
        <v>300</v>
      </c>
      <c r="X168" s="249">
        <v>0</v>
      </c>
      <c r="Y168" s="256"/>
    </row>
    <row r="169" spans="1:25" ht="18" customHeight="1">
      <c r="A169" s="218"/>
      <c r="B169" s="217"/>
      <c r="C169" s="217"/>
      <c r="D169" s="217"/>
      <c r="E169" s="219"/>
      <c r="F169" s="217"/>
      <c r="G169" s="219"/>
      <c r="H169" s="91">
        <v>2011710</v>
      </c>
      <c r="I169" s="239" t="s">
        <v>302</v>
      </c>
      <c r="J169" s="235">
        <v>0</v>
      </c>
      <c r="K169" s="29">
        <v>0</v>
      </c>
      <c r="L169" s="29">
        <v>0</v>
      </c>
      <c r="M169" s="236"/>
      <c r="N169" s="242">
        <v>0</v>
      </c>
      <c r="O169" s="237"/>
      <c r="P169" s="238"/>
      <c r="T169" s="252"/>
      <c r="V169" s="91" t="s">
        <v>303</v>
      </c>
      <c r="W169" s="248" t="s">
        <v>302</v>
      </c>
      <c r="X169" s="249">
        <v>2005.3</v>
      </c>
      <c r="Y169" s="256"/>
    </row>
    <row r="170" spans="1:25" ht="18" customHeight="1">
      <c r="A170" s="218"/>
      <c r="B170" s="217"/>
      <c r="C170" s="217"/>
      <c r="D170" s="217"/>
      <c r="E170" s="219"/>
      <c r="F170" s="217"/>
      <c r="G170" s="219"/>
      <c r="H170" s="91">
        <v>2011750</v>
      </c>
      <c r="I170" s="240" t="s">
        <v>189</v>
      </c>
      <c r="J170" s="235">
        <v>0</v>
      </c>
      <c r="K170" s="29">
        <v>0</v>
      </c>
      <c r="L170" s="29">
        <v>0</v>
      </c>
      <c r="M170" s="236"/>
      <c r="N170" s="242">
        <v>0</v>
      </c>
      <c r="O170" s="237"/>
      <c r="P170" s="238"/>
      <c r="T170" s="252"/>
      <c r="V170" s="91" t="s">
        <v>190</v>
      </c>
      <c r="W170" s="248" t="s">
        <v>189</v>
      </c>
      <c r="X170" s="249">
        <v>0</v>
      </c>
      <c r="Y170" s="256"/>
    </row>
    <row r="171" spans="1:25" ht="18" customHeight="1">
      <c r="A171" s="218"/>
      <c r="B171" s="217"/>
      <c r="C171" s="217"/>
      <c r="D171" s="217"/>
      <c r="E171" s="219"/>
      <c r="F171" s="217"/>
      <c r="G171" s="219"/>
      <c r="H171" s="91">
        <v>2011799</v>
      </c>
      <c r="I171" s="240" t="s">
        <v>112</v>
      </c>
      <c r="J171" s="235">
        <v>0</v>
      </c>
      <c r="K171" s="29">
        <v>0</v>
      </c>
      <c r="L171" s="29">
        <v>0</v>
      </c>
      <c r="M171" s="236"/>
      <c r="N171" s="242">
        <v>0</v>
      </c>
      <c r="O171" s="237"/>
      <c r="P171" s="238"/>
      <c r="T171" s="252"/>
      <c r="V171" s="91" t="s">
        <v>114</v>
      </c>
      <c r="W171" s="248" t="s">
        <v>112</v>
      </c>
      <c r="X171" s="249">
        <v>0</v>
      </c>
      <c r="Y171" s="256"/>
    </row>
    <row r="172" spans="1:25" ht="18" customHeight="1">
      <c r="A172" s="218"/>
      <c r="B172" s="217"/>
      <c r="C172" s="217"/>
      <c r="D172" s="217"/>
      <c r="E172" s="219"/>
      <c r="F172" s="217"/>
      <c r="G172" s="219"/>
      <c r="H172" s="91">
        <v>20123</v>
      </c>
      <c r="I172" s="240" t="s">
        <v>304</v>
      </c>
      <c r="J172" s="235">
        <v>0</v>
      </c>
      <c r="K172" s="29">
        <v>0</v>
      </c>
      <c r="L172" s="29">
        <v>0</v>
      </c>
      <c r="M172" s="236"/>
      <c r="N172" s="242">
        <v>0</v>
      </c>
      <c r="O172" s="237"/>
      <c r="P172" s="238"/>
      <c r="T172" s="252"/>
      <c r="V172" s="91" t="s">
        <v>305</v>
      </c>
      <c r="W172" s="248" t="s">
        <v>304</v>
      </c>
      <c r="X172" s="249">
        <v>16181.28</v>
      </c>
      <c r="Y172" s="256"/>
    </row>
    <row r="173" spans="1:25" ht="18" customHeight="1">
      <c r="A173" s="218"/>
      <c r="B173" s="217"/>
      <c r="C173" s="217"/>
      <c r="D173" s="217"/>
      <c r="E173" s="219"/>
      <c r="F173" s="217"/>
      <c r="G173" s="219"/>
      <c r="H173" s="91">
        <v>2012301</v>
      </c>
      <c r="I173" s="234" t="s">
        <v>306</v>
      </c>
      <c r="J173" s="235">
        <v>0</v>
      </c>
      <c r="K173" s="29">
        <v>0</v>
      </c>
      <c r="L173" s="29">
        <v>0</v>
      </c>
      <c r="M173" s="236"/>
      <c r="N173" s="242">
        <v>0</v>
      </c>
      <c r="O173" s="237"/>
      <c r="P173" s="238"/>
      <c r="T173" s="252"/>
      <c r="V173" s="245" t="s">
        <v>136</v>
      </c>
      <c r="W173" s="248" t="s">
        <v>306</v>
      </c>
      <c r="X173" s="249">
        <v>67.45</v>
      </c>
      <c r="Y173" s="256"/>
    </row>
    <row r="174" spans="1:25" ht="18" customHeight="1">
      <c r="A174" s="218"/>
      <c r="B174" s="217"/>
      <c r="C174" s="217"/>
      <c r="D174" s="217"/>
      <c r="E174" s="219"/>
      <c r="F174" s="217"/>
      <c r="G174" s="219"/>
      <c r="H174" s="91">
        <v>2012302</v>
      </c>
      <c r="I174" s="239" t="s">
        <v>88</v>
      </c>
      <c r="J174" s="235">
        <v>0</v>
      </c>
      <c r="K174" s="29">
        <v>0</v>
      </c>
      <c r="L174" s="29">
        <v>0</v>
      </c>
      <c r="M174" s="236"/>
      <c r="N174" s="242">
        <v>0</v>
      </c>
      <c r="O174" s="237"/>
      <c r="P174" s="238"/>
      <c r="T174" s="252"/>
      <c r="V174" s="91" t="s">
        <v>121</v>
      </c>
      <c r="W174" s="248" t="s">
        <v>88</v>
      </c>
      <c r="X174" s="249">
        <v>0</v>
      </c>
      <c r="Y174" s="256"/>
    </row>
    <row r="175" spans="1:25" ht="18" customHeight="1">
      <c r="A175" s="218"/>
      <c r="B175" s="217"/>
      <c r="C175" s="217"/>
      <c r="D175" s="217"/>
      <c r="E175" s="219"/>
      <c r="F175" s="217"/>
      <c r="G175" s="219"/>
      <c r="H175" s="91">
        <v>2012303</v>
      </c>
      <c r="I175" s="239" t="s">
        <v>89</v>
      </c>
      <c r="J175" s="235">
        <v>0</v>
      </c>
      <c r="K175" s="29">
        <v>0</v>
      </c>
      <c r="L175" s="29">
        <v>0</v>
      </c>
      <c r="M175" s="236"/>
      <c r="N175" s="242">
        <v>0</v>
      </c>
      <c r="O175" s="237"/>
      <c r="P175" s="233"/>
      <c r="T175" s="252"/>
      <c r="V175" s="91" t="s">
        <v>91</v>
      </c>
      <c r="W175" s="248" t="s">
        <v>89</v>
      </c>
      <c r="X175" s="249">
        <v>0</v>
      </c>
      <c r="Y175" s="256"/>
    </row>
    <row r="176" spans="1:25" ht="18" customHeight="1">
      <c r="A176" s="218"/>
      <c r="B176" s="217"/>
      <c r="C176" s="217"/>
      <c r="D176" s="217"/>
      <c r="E176" s="219"/>
      <c r="F176" s="217"/>
      <c r="G176" s="219"/>
      <c r="H176" s="91">
        <v>2012304</v>
      </c>
      <c r="I176" s="240" t="s">
        <v>92</v>
      </c>
      <c r="J176" s="235">
        <v>0</v>
      </c>
      <c r="K176" s="29">
        <v>0</v>
      </c>
      <c r="L176" s="29">
        <v>0</v>
      </c>
      <c r="M176" s="236"/>
      <c r="N176" s="242">
        <v>0</v>
      </c>
      <c r="O176" s="237"/>
      <c r="P176" s="238"/>
      <c r="T176" s="252"/>
      <c r="V176" s="91" t="s">
        <v>94</v>
      </c>
      <c r="W176" s="248" t="s">
        <v>92</v>
      </c>
      <c r="X176" s="249">
        <v>0</v>
      </c>
      <c r="Y176" s="256"/>
    </row>
    <row r="177" spans="1:25" ht="18" customHeight="1">
      <c r="A177" s="218"/>
      <c r="B177" s="217"/>
      <c r="C177" s="217"/>
      <c r="D177" s="217"/>
      <c r="E177" s="219"/>
      <c r="F177" s="217"/>
      <c r="G177" s="219"/>
      <c r="H177" s="91">
        <v>2012350</v>
      </c>
      <c r="I177" s="240" t="s">
        <v>307</v>
      </c>
      <c r="J177" s="235">
        <v>0</v>
      </c>
      <c r="K177" s="29">
        <v>0</v>
      </c>
      <c r="L177" s="29">
        <v>0</v>
      </c>
      <c r="M177" s="236"/>
      <c r="N177" s="242">
        <v>0</v>
      </c>
      <c r="O177" s="237"/>
      <c r="P177" s="238"/>
      <c r="T177" s="252"/>
      <c r="V177" s="91" t="s">
        <v>308</v>
      </c>
      <c r="W177" s="248" t="s">
        <v>307</v>
      </c>
      <c r="X177" s="249">
        <v>25</v>
      </c>
      <c r="Y177" s="256"/>
    </row>
    <row r="178" spans="1:25" ht="18" customHeight="1">
      <c r="A178" s="218"/>
      <c r="B178" s="217"/>
      <c r="C178" s="217"/>
      <c r="D178" s="217"/>
      <c r="E178" s="219"/>
      <c r="F178" s="217"/>
      <c r="G178" s="219"/>
      <c r="H178" s="91">
        <v>2012399</v>
      </c>
      <c r="I178" s="240" t="s">
        <v>112</v>
      </c>
      <c r="J178" s="235">
        <v>0</v>
      </c>
      <c r="K178" s="29">
        <v>0</v>
      </c>
      <c r="L178" s="29">
        <v>0</v>
      </c>
      <c r="M178" s="236"/>
      <c r="N178" s="242">
        <v>0</v>
      </c>
      <c r="O178" s="237"/>
      <c r="P178" s="238"/>
      <c r="T178" s="252"/>
      <c r="V178" s="91" t="s">
        <v>114</v>
      </c>
      <c r="W178" s="248" t="s">
        <v>112</v>
      </c>
      <c r="X178" s="249">
        <v>0</v>
      </c>
      <c r="Y178" s="256"/>
    </row>
    <row r="179" spans="1:25" ht="18" customHeight="1">
      <c r="A179" s="218"/>
      <c r="B179" s="217"/>
      <c r="C179" s="217"/>
      <c r="D179" s="217"/>
      <c r="E179" s="219"/>
      <c r="F179" s="217"/>
      <c r="G179" s="219"/>
      <c r="H179" s="91">
        <v>20124</v>
      </c>
      <c r="I179" s="241" t="s">
        <v>309</v>
      </c>
      <c r="J179" s="235">
        <v>0</v>
      </c>
      <c r="K179" s="29">
        <v>0</v>
      </c>
      <c r="L179" s="29">
        <v>0</v>
      </c>
      <c r="M179" s="236"/>
      <c r="N179" s="242">
        <v>0</v>
      </c>
      <c r="O179" s="237"/>
      <c r="P179" s="238"/>
      <c r="T179" s="252"/>
      <c r="V179" s="91" t="s">
        <v>310</v>
      </c>
      <c r="W179" s="248" t="s">
        <v>309</v>
      </c>
      <c r="X179" s="249">
        <v>42.45</v>
      </c>
      <c r="Y179" s="256"/>
    </row>
    <row r="180" spans="1:25" ht="18" customHeight="1">
      <c r="A180" s="218"/>
      <c r="B180" s="217"/>
      <c r="C180" s="217"/>
      <c r="D180" s="217"/>
      <c r="E180" s="219"/>
      <c r="F180" s="217"/>
      <c r="G180" s="219"/>
      <c r="H180" s="91">
        <v>2012401</v>
      </c>
      <c r="I180" s="234" t="s">
        <v>311</v>
      </c>
      <c r="J180" s="235">
        <v>48</v>
      </c>
      <c r="K180" s="29">
        <v>40</v>
      </c>
      <c r="L180" s="29">
        <v>40</v>
      </c>
      <c r="M180" s="236">
        <f>+L180/K180</f>
        <v>1</v>
      </c>
      <c r="N180" s="242">
        <v>53</v>
      </c>
      <c r="O180" s="237">
        <f>+L180/N180-1</f>
        <v>-0.24528301886792447</v>
      </c>
      <c r="P180" s="238"/>
      <c r="T180" s="252"/>
      <c r="V180" s="245" t="s">
        <v>139</v>
      </c>
      <c r="W180" s="248" t="s">
        <v>311</v>
      </c>
      <c r="X180" s="249">
        <v>267.4</v>
      </c>
      <c r="Y180" s="260"/>
    </row>
    <row r="181" spans="1:25" ht="18" customHeight="1">
      <c r="A181" s="218"/>
      <c r="B181" s="217"/>
      <c r="C181" s="217"/>
      <c r="D181" s="217"/>
      <c r="E181" s="219"/>
      <c r="F181" s="217"/>
      <c r="G181" s="219"/>
      <c r="H181" s="91">
        <v>2012402</v>
      </c>
      <c r="I181" s="239" t="s">
        <v>88</v>
      </c>
      <c r="J181" s="235">
        <v>0</v>
      </c>
      <c r="K181" s="29">
        <v>0</v>
      </c>
      <c r="L181" s="29">
        <v>0</v>
      </c>
      <c r="M181" s="236"/>
      <c r="N181" s="242">
        <v>0</v>
      </c>
      <c r="O181" s="237"/>
      <c r="P181" s="238"/>
      <c r="T181" s="252"/>
      <c r="V181" s="91" t="s">
        <v>121</v>
      </c>
      <c r="W181" s="248" t="s">
        <v>88</v>
      </c>
      <c r="X181" s="249">
        <v>0</v>
      </c>
      <c r="Y181" s="256"/>
    </row>
    <row r="182" spans="1:25" ht="18" customHeight="1">
      <c r="A182" s="218"/>
      <c r="B182" s="217"/>
      <c r="C182" s="217"/>
      <c r="D182" s="217"/>
      <c r="E182" s="219"/>
      <c r="F182" s="217"/>
      <c r="G182" s="219"/>
      <c r="H182" s="91">
        <v>2012403</v>
      </c>
      <c r="I182" s="239" t="s">
        <v>89</v>
      </c>
      <c r="J182" s="235">
        <v>48</v>
      </c>
      <c r="K182" s="29">
        <v>40</v>
      </c>
      <c r="L182" s="29">
        <v>40</v>
      </c>
      <c r="M182" s="236">
        <f>+L182/K182</f>
        <v>1</v>
      </c>
      <c r="N182" s="242">
        <v>53</v>
      </c>
      <c r="O182" s="237">
        <f>+L182/N182-1</f>
        <v>-0.24528301886792447</v>
      </c>
      <c r="P182" s="238"/>
      <c r="T182" s="252"/>
      <c r="V182" s="91" t="s">
        <v>91</v>
      </c>
      <c r="W182" s="248" t="s">
        <v>89</v>
      </c>
      <c r="X182" s="249">
        <v>0</v>
      </c>
      <c r="Y182" s="256"/>
    </row>
    <row r="183" spans="1:25" ht="18" customHeight="1">
      <c r="A183" s="218"/>
      <c r="B183" s="217"/>
      <c r="C183" s="217"/>
      <c r="D183" s="217"/>
      <c r="E183" s="219"/>
      <c r="F183" s="217"/>
      <c r="G183" s="219"/>
      <c r="H183" s="91">
        <v>2012404</v>
      </c>
      <c r="I183" s="240" t="s">
        <v>92</v>
      </c>
      <c r="J183" s="235">
        <v>0</v>
      </c>
      <c r="K183" s="29">
        <v>0</v>
      </c>
      <c r="L183" s="29">
        <v>0</v>
      </c>
      <c r="M183" s="236"/>
      <c r="N183" s="242">
        <v>0</v>
      </c>
      <c r="O183" s="237"/>
      <c r="P183" s="238"/>
      <c r="T183" s="252"/>
      <c r="V183" s="91" t="s">
        <v>94</v>
      </c>
      <c r="W183" s="248" t="s">
        <v>92</v>
      </c>
      <c r="X183" s="249">
        <v>0</v>
      </c>
      <c r="Y183" s="256"/>
    </row>
    <row r="184" spans="1:25" ht="18" customHeight="1">
      <c r="A184" s="218"/>
      <c r="B184" s="217"/>
      <c r="C184" s="217"/>
      <c r="D184" s="217"/>
      <c r="E184" s="219"/>
      <c r="F184" s="217"/>
      <c r="G184" s="219"/>
      <c r="H184" s="91">
        <v>2012450</v>
      </c>
      <c r="I184" s="240" t="s">
        <v>312</v>
      </c>
      <c r="J184" s="235">
        <v>0</v>
      </c>
      <c r="K184" s="29">
        <v>0</v>
      </c>
      <c r="L184" s="29">
        <v>0</v>
      </c>
      <c r="M184" s="236"/>
      <c r="N184" s="242">
        <v>0</v>
      </c>
      <c r="O184" s="237"/>
      <c r="P184" s="238"/>
      <c r="T184" s="252"/>
      <c r="V184" s="91" t="s">
        <v>313</v>
      </c>
      <c r="W184" s="248" t="s">
        <v>312</v>
      </c>
      <c r="X184" s="249">
        <v>0</v>
      </c>
      <c r="Y184" s="256"/>
    </row>
    <row r="185" spans="1:25" ht="18" customHeight="1">
      <c r="A185" s="218"/>
      <c r="B185" s="217"/>
      <c r="C185" s="217"/>
      <c r="D185" s="217"/>
      <c r="E185" s="219"/>
      <c r="F185" s="217"/>
      <c r="G185" s="219"/>
      <c r="H185" s="91">
        <v>2012499</v>
      </c>
      <c r="I185" s="240" t="s">
        <v>112</v>
      </c>
      <c r="J185" s="235">
        <v>0</v>
      </c>
      <c r="K185" s="29">
        <v>0</v>
      </c>
      <c r="L185" s="29">
        <v>0</v>
      </c>
      <c r="M185" s="236"/>
      <c r="N185" s="242">
        <v>0</v>
      </c>
      <c r="O185" s="237"/>
      <c r="P185" s="238"/>
      <c r="T185" s="252"/>
      <c r="V185" s="91" t="s">
        <v>114</v>
      </c>
      <c r="W185" s="248" t="s">
        <v>112</v>
      </c>
      <c r="X185" s="249">
        <v>0</v>
      </c>
      <c r="Y185" s="256"/>
    </row>
    <row r="186" spans="1:25" ht="18" customHeight="1">
      <c r="A186" s="218"/>
      <c r="B186" s="217"/>
      <c r="C186" s="217"/>
      <c r="D186" s="217"/>
      <c r="E186" s="219"/>
      <c r="F186" s="217"/>
      <c r="G186" s="219"/>
      <c r="H186" s="91">
        <v>20125</v>
      </c>
      <c r="I186" s="239" t="s">
        <v>314</v>
      </c>
      <c r="J186" s="235">
        <v>0</v>
      </c>
      <c r="K186" s="29">
        <v>0</v>
      </c>
      <c r="L186" s="29">
        <v>0</v>
      </c>
      <c r="M186" s="236"/>
      <c r="N186" s="242">
        <v>0</v>
      </c>
      <c r="O186" s="237"/>
      <c r="P186" s="238"/>
      <c r="T186" s="252"/>
      <c r="V186" s="91" t="s">
        <v>315</v>
      </c>
      <c r="W186" s="248" t="s">
        <v>314</v>
      </c>
      <c r="X186" s="249">
        <v>267.4</v>
      </c>
      <c r="Y186" s="256"/>
    </row>
    <row r="187" spans="1:25" ht="18" customHeight="1">
      <c r="A187" s="218"/>
      <c r="B187" s="217"/>
      <c r="C187" s="217"/>
      <c r="D187" s="217"/>
      <c r="E187" s="219"/>
      <c r="F187" s="217"/>
      <c r="G187" s="219"/>
      <c r="H187" s="91">
        <v>2012501</v>
      </c>
      <c r="I187" s="234" t="s">
        <v>316</v>
      </c>
      <c r="J187" s="235">
        <v>597</v>
      </c>
      <c r="K187" s="29">
        <v>682</v>
      </c>
      <c r="L187" s="29">
        <v>682</v>
      </c>
      <c r="M187" s="236">
        <f>+L187/K187</f>
        <v>1</v>
      </c>
      <c r="N187" s="242">
        <v>602</v>
      </c>
      <c r="O187" s="237">
        <f>+L187/N187-1</f>
        <v>0.13289036544850497</v>
      </c>
      <c r="P187" s="238"/>
      <c r="T187" s="252"/>
      <c r="V187" s="245" t="s">
        <v>140</v>
      </c>
      <c r="W187" s="248" t="s">
        <v>316</v>
      </c>
      <c r="X187" s="249">
        <v>4884</v>
      </c>
      <c r="Y187" s="260"/>
    </row>
    <row r="188" spans="1:25" ht="18" customHeight="1">
      <c r="A188" s="218"/>
      <c r="B188" s="217"/>
      <c r="C188" s="217"/>
      <c r="D188" s="217"/>
      <c r="E188" s="219"/>
      <c r="F188" s="217"/>
      <c r="G188" s="219"/>
      <c r="H188" s="91">
        <v>2012502</v>
      </c>
      <c r="I188" s="239" t="s">
        <v>88</v>
      </c>
      <c r="J188" s="235">
        <v>0</v>
      </c>
      <c r="K188" s="29">
        <v>0</v>
      </c>
      <c r="L188" s="29">
        <v>0</v>
      </c>
      <c r="M188" s="236"/>
      <c r="N188" s="242">
        <v>0</v>
      </c>
      <c r="O188" s="237"/>
      <c r="P188" s="238"/>
      <c r="T188" s="252"/>
      <c r="V188" s="91" t="s">
        <v>121</v>
      </c>
      <c r="W188" s="248" t="s">
        <v>88</v>
      </c>
      <c r="X188" s="249">
        <v>588</v>
      </c>
      <c r="Y188" s="256"/>
    </row>
    <row r="189" spans="1:25" ht="18" customHeight="1">
      <c r="A189" s="218"/>
      <c r="B189" s="217"/>
      <c r="C189" s="217"/>
      <c r="D189" s="217"/>
      <c r="E189" s="219"/>
      <c r="F189" s="217"/>
      <c r="G189" s="219"/>
      <c r="H189" s="91">
        <v>2012503</v>
      </c>
      <c r="I189" s="240" t="s">
        <v>89</v>
      </c>
      <c r="J189" s="235">
        <v>0</v>
      </c>
      <c r="K189" s="29">
        <v>0</v>
      </c>
      <c r="L189" s="29">
        <v>0</v>
      </c>
      <c r="M189" s="236"/>
      <c r="N189" s="242">
        <v>0</v>
      </c>
      <c r="O189" s="237"/>
      <c r="P189" s="238"/>
      <c r="T189" s="252"/>
      <c r="V189" s="91" t="s">
        <v>91</v>
      </c>
      <c r="W189" s="248" t="s">
        <v>89</v>
      </c>
      <c r="X189" s="249">
        <v>0</v>
      </c>
      <c r="Y189" s="256"/>
    </row>
    <row r="190" spans="1:25" ht="18" customHeight="1">
      <c r="A190" s="218"/>
      <c r="B190" s="217"/>
      <c r="C190" s="217"/>
      <c r="D190" s="217"/>
      <c r="E190" s="219"/>
      <c r="F190" s="217"/>
      <c r="G190" s="219"/>
      <c r="H190" s="91">
        <v>2012504</v>
      </c>
      <c r="I190" s="240" t="s">
        <v>92</v>
      </c>
      <c r="J190" s="235">
        <v>0</v>
      </c>
      <c r="K190" s="29">
        <v>0</v>
      </c>
      <c r="L190" s="29">
        <v>0</v>
      </c>
      <c r="M190" s="236"/>
      <c r="N190" s="242">
        <v>0</v>
      </c>
      <c r="O190" s="237"/>
      <c r="P190" s="238"/>
      <c r="T190" s="252"/>
      <c r="V190" s="91" t="s">
        <v>94</v>
      </c>
      <c r="W190" s="248" t="s">
        <v>92</v>
      </c>
      <c r="X190" s="249">
        <v>0</v>
      </c>
      <c r="Y190" s="256"/>
    </row>
    <row r="191" spans="1:25" ht="18" customHeight="1">
      <c r="A191" s="218"/>
      <c r="B191" s="217"/>
      <c r="C191" s="217"/>
      <c r="D191" s="217"/>
      <c r="E191" s="219"/>
      <c r="F191" s="217"/>
      <c r="G191" s="219"/>
      <c r="H191" s="91">
        <v>2012505</v>
      </c>
      <c r="I191" s="240" t="s">
        <v>317</v>
      </c>
      <c r="J191" s="235">
        <v>300</v>
      </c>
      <c r="K191" s="29">
        <v>351</v>
      </c>
      <c r="L191" s="29">
        <v>351</v>
      </c>
      <c r="M191" s="236">
        <f aca="true" t="shared" si="1" ref="M191:M196">+L191/K191</f>
        <v>1</v>
      </c>
      <c r="N191" s="242">
        <v>492</v>
      </c>
      <c r="O191" s="237">
        <f>+L191/N191-1</f>
        <v>-0.28658536585365857</v>
      </c>
      <c r="P191" s="238"/>
      <c r="T191" s="252"/>
      <c r="V191" s="91" t="s">
        <v>318</v>
      </c>
      <c r="W191" s="248" t="s">
        <v>317</v>
      </c>
      <c r="X191" s="249">
        <v>3043</v>
      </c>
      <c r="Y191" s="256"/>
    </row>
    <row r="192" spans="1:25" ht="18" customHeight="1">
      <c r="A192" s="218"/>
      <c r="B192" s="217"/>
      <c r="C192" s="217"/>
      <c r="D192" s="217"/>
      <c r="E192" s="219"/>
      <c r="F192" s="217"/>
      <c r="G192" s="219"/>
      <c r="H192" s="91">
        <v>2012506</v>
      </c>
      <c r="I192" s="241" t="s">
        <v>319</v>
      </c>
      <c r="J192" s="235">
        <v>60</v>
      </c>
      <c r="K192" s="29">
        <v>24</v>
      </c>
      <c r="L192" s="29">
        <v>24</v>
      </c>
      <c r="M192" s="236">
        <f t="shared" si="1"/>
        <v>1</v>
      </c>
      <c r="N192" s="242">
        <v>33</v>
      </c>
      <c r="O192" s="237">
        <f>+L192/N192-1</f>
        <v>-0.2727272727272727</v>
      </c>
      <c r="P192" s="238"/>
      <c r="T192" s="252"/>
      <c r="V192" s="91" t="s">
        <v>320</v>
      </c>
      <c r="W192" s="248" t="s">
        <v>319</v>
      </c>
      <c r="X192" s="249">
        <v>308.04</v>
      </c>
      <c r="Y192" s="256"/>
    </row>
    <row r="193" spans="1:25" ht="18" customHeight="1">
      <c r="A193" s="218"/>
      <c r="B193" s="217"/>
      <c r="C193" s="217"/>
      <c r="D193" s="217"/>
      <c r="E193" s="219"/>
      <c r="F193" s="217"/>
      <c r="G193" s="219"/>
      <c r="H193" s="91">
        <v>2012550</v>
      </c>
      <c r="I193" s="239" t="s">
        <v>321</v>
      </c>
      <c r="J193" s="235">
        <v>69</v>
      </c>
      <c r="K193" s="29">
        <v>100</v>
      </c>
      <c r="L193" s="29">
        <v>100</v>
      </c>
      <c r="M193" s="236">
        <f t="shared" si="1"/>
        <v>1</v>
      </c>
      <c r="N193" s="242">
        <v>77</v>
      </c>
      <c r="O193" s="237">
        <f>+L193/N193-1</f>
        <v>0.2987012987012987</v>
      </c>
      <c r="P193" s="238"/>
      <c r="T193" s="252"/>
      <c r="V193" s="91" t="s">
        <v>322</v>
      </c>
      <c r="W193" s="248" t="s">
        <v>321</v>
      </c>
      <c r="X193" s="249">
        <v>923.8</v>
      </c>
      <c r="Y193" s="256"/>
    </row>
    <row r="194" spans="1:25" ht="18" customHeight="1">
      <c r="A194" s="218"/>
      <c r="B194" s="217"/>
      <c r="C194" s="217"/>
      <c r="D194" s="217"/>
      <c r="E194" s="219"/>
      <c r="F194" s="217"/>
      <c r="G194" s="219"/>
      <c r="H194" s="91">
        <v>2012599</v>
      </c>
      <c r="I194" s="239" t="s">
        <v>112</v>
      </c>
      <c r="J194" s="235">
        <v>140</v>
      </c>
      <c r="K194" s="29">
        <v>149</v>
      </c>
      <c r="L194" s="29">
        <v>149</v>
      </c>
      <c r="M194" s="236">
        <f t="shared" si="1"/>
        <v>1</v>
      </c>
      <c r="N194" s="242">
        <v>0</v>
      </c>
      <c r="O194" s="237"/>
      <c r="P194" s="238"/>
      <c r="T194" s="252"/>
      <c r="V194" s="91" t="s">
        <v>114</v>
      </c>
      <c r="W194" s="248" t="s">
        <v>112</v>
      </c>
      <c r="X194" s="249">
        <v>0</v>
      </c>
      <c r="Y194" s="256"/>
    </row>
    <row r="195" spans="1:25" ht="18" customHeight="1">
      <c r="A195" s="218"/>
      <c r="B195" s="217"/>
      <c r="C195" s="217"/>
      <c r="D195" s="217"/>
      <c r="E195" s="219"/>
      <c r="F195" s="217"/>
      <c r="G195" s="219"/>
      <c r="H195" s="91">
        <v>20126</v>
      </c>
      <c r="I195" s="239" t="s">
        <v>323</v>
      </c>
      <c r="J195" s="235">
        <v>28</v>
      </c>
      <c r="K195" s="29">
        <v>58</v>
      </c>
      <c r="L195" s="29">
        <v>58</v>
      </c>
      <c r="M195" s="236">
        <f t="shared" si="1"/>
        <v>1</v>
      </c>
      <c r="N195" s="242">
        <v>0</v>
      </c>
      <c r="O195" s="237"/>
      <c r="P195" s="238"/>
      <c r="T195" s="252"/>
      <c r="V195" s="91" t="s">
        <v>324</v>
      </c>
      <c r="W195" s="248" t="s">
        <v>323</v>
      </c>
      <c r="X195" s="249">
        <v>21</v>
      </c>
      <c r="Y195" s="256"/>
    </row>
    <row r="196" spans="1:25" ht="18" customHeight="1">
      <c r="A196" s="218"/>
      <c r="B196" s="217"/>
      <c r="C196" s="217"/>
      <c r="D196" s="217"/>
      <c r="E196" s="219"/>
      <c r="F196" s="217"/>
      <c r="G196" s="219"/>
      <c r="H196" s="91">
        <v>2012601</v>
      </c>
      <c r="I196" s="244" t="s">
        <v>325</v>
      </c>
      <c r="J196" s="235">
        <v>378</v>
      </c>
      <c r="K196" s="29">
        <v>429</v>
      </c>
      <c r="L196" s="29">
        <v>429</v>
      </c>
      <c r="M196" s="236">
        <f t="shared" si="1"/>
        <v>1</v>
      </c>
      <c r="N196" s="242">
        <v>220</v>
      </c>
      <c r="O196" s="237">
        <f>+L196/N196-1</f>
        <v>0.95</v>
      </c>
      <c r="P196" s="238"/>
      <c r="T196" s="252"/>
      <c r="V196" s="245" t="s">
        <v>326</v>
      </c>
      <c r="W196" s="248" t="s">
        <v>325</v>
      </c>
      <c r="X196" s="249">
        <v>3599.84</v>
      </c>
      <c r="Y196" s="260"/>
    </row>
    <row r="197" spans="1:25" ht="18" customHeight="1">
      <c r="A197" s="218"/>
      <c r="B197" s="217"/>
      <c r="C197" s="217"/>
      <c r="D197" s="217"/>
      <c r="E197" s="219"/>
      <c r="F197" s="217"/>
      <c r="G197" s="219"/>
      <c r="H197" s="91">
        <v>2012602</v>
      </c>
      <c r="I197" s="240" t="s">
        <v>88</v>
      </c>
      <c r="J197" s="235">
        <v>158</v>
      </c>
      <c r="K197" s="29">
        <v>0</v>
      </c>
      <c r="L197" s="29">
        <v>0</v>
      </c>
      <c r="M197" s="236"/>
      <c r="N197" s="242">
        <v>0</v>
      </c>
      <c r="O197" s="237"/>
      <c r="P197" s="238"/>
      <c r="T197" s="252"/>
      <c r="V197" s="91" t="s">
        <v>121</v>
      </c>
      <c r="W197" s="248" t="s">
        <v>88</v>
      </c>
      <c r="X197" s="249">
        <v>1344</v>
      </c>
      <c r="Y197" s="256"/>
    </row>
    <row r="198" spans="1:25" ht="18" customHeight="1">
      <c r="A198" s="218"/>
      <c r="B198" s="217"/>
      <c r="C198" s="217"/>
      <c r="D198" s="217"/>
      <c r="E198" s="219"/>
      <c r="F198" s="217"/>
      <c r="G198" s="219"/>
      <c r="H198" s="91">
        <v>2012603</v>
      </c>
      <c r="I198" s="240" t="s">
        <v>89</v>
      </c>
      <c r="J198" s="235">
        <v>220</v>
      </c>
      <c r="K198" s="29">
        <v>238</v>
      </c>
      <c r="L198" s="29">
        <v>238</v>
      </c>
      <c r="M198" s="236">
        <f>+L198/K198</f>
        <v>1</v>
      </c>
      <c r="N198" s="242">
        <v>220</v>
      </c>
      <c r="O198" s="237">
        <f>+L198/N198-1</f>
        <v>0.08181818181818179</v>
      </c>
      <c r="P198" s="238"/>
      <c r="T198" s="252"/>
      <c r="V198" s="91" t="s">
        <v>91</v>
      </c>
      <c r="W198" s="248" t="s">
        <v>89</v>
      </c>
      <c r="X198" s="249">
        <v>0</v>
      </c>
      <c r="Y198" s="256"/>
    </row>
    <row r="199" spans="1:25" ht="18" customHeight="1">
      <c r="A199" s="218"/>
      <c r="B199" s="217"/>
      <c r="C199" s="217"/>
      <c r="D199" s="217"/>
      <c r="E199" s="219"/>
      <c r="F199" s="217"/>
      <c r="G199" s="219"/>
      <c r="H199" s="91">
        <v>2012604</v>
      </c>
      <c r="I199" s="239" t="s">
        <v>92</v>
      </c>
      <c r="J199" s="235">
        <v>0</v>
      </c>
      <c r="K199" s="29">
        <v>0</v>
      </c>
      <c r="L199" s="29">
        <v>0</v>
      </c>
      <c r="M199" s="236"/>
      <c r="N199" s="242">
        <v>0</v>
      </c>
      <c r="O199" s="237"/>
      <c r="P199" s="238"/>
      <c r="T199" s="252"/>
      <c r="V199" s="91" t="s">
        <v>94</v>
      </c>
      <c r="W199" s="248" t="s">
        <v>92</v>
      </c>
      <c r="X199" s="249">
        <v>0</v>
      </c>
      <c r="Y199" s="256"/>
    </row>
    <row r="200" spans="1:25" ht="18" customHeight="1">
      <c r="A200" s="218"/>
      <c r="B200" s="217"/>
      <c r="C200" s="217"/>
      <c r="D200" s="217"/>
      <c r="E200" s="219"/>
      <c r="F200" s="217"/>
      <c r="G200" s="219"/>
      <c r="H200" s="91">
        <v>2012699</v>
      </c>
      <c r="I200" s="239" t="s">
        <v>327</v>
      </c>
      <c r="J200" s="235">
        <v>0</v>
      </c>
      <c r="K200" s="29">
        <v>0</v>
      </c>
      <c r="L200" s="29">
        <v>0</v>
      </c>
      <c r="M200" s="236"/>
      <c r="N200" s="242">
        <v>0</v>
      </c>
      <c r="O200" s="237"/>
      <c r="P200" s="238"/>
      <c r="T200" s="252"/>
      <c r="V200" s="91" t="s">
        <v>328</v>
      </c>
      <c r="W200" s="248" t="s">
        <v>327</v>
      </c>
      <c r="X200" s="249">
        <v>1381.6</v>
      </c>
      <c r="Y200" s="256"/>
    </row>
    <row r="201" spans="1:25" ht="18" customHeight="1">
      <c r="A201" s="218"/>
      <c r="B201" s="217"/>
      <c r="C201" s="217"/>
      <c r="D201" s="217"/>
      <c r="E201" s="219"/>
      <c r="F201" s="217"/>
      <c r="G201" s="219"/>
      <c r="H201" s="91">
        <v>20128</v>
      </c>
      <c r="I201" s="239" t="s">
        <v>329</v>
      </c>
      <c r="J201" s="235">
        <v>0</v>
      </c>
      <c r="K201" s="29">
        <v>191</v>
      </c>
      <c r="L201" s="29">
        <v>191</v>
      </c>
      <c r="M201" s="236">
        <f>+L201/K201</f>
        <v>1</v>
      </c>
      <c r="N201" s="242">
        <v>0</v>
      </c>
      <c r="O201" s="237"/>
      <c r="P201" s="238"/>
      <c r="Q201" s="190">
        <v>2997</v>
      </c>
      <c r="R201" s="190">
        <v>8631</v>
      </c>
      <c r="S201" s="190">
        <v>8631</v>
      </c>
      <c r="T201" s="252" t="s">
        <v>326</v>
      </c>
      <c r="U201" s="190">
        <v>2986</v>
      </c>
      <c r="V201" s="91" t="s">
        <v>330</v>
      </c>
      <c r="W201" s="248" t="s">
        <v>329</v>
      </c>
      <c r="X201" s="249">
        <v>874</v>
      </c>
      <c r="Y201" s="256"/>
    </row>
    <row r="202" spans="1:25" ht="18" customHeight="1">
      <c r="A202" s="218"/>
      <c r="B202" s="217"/>
      <c r="C202" s="217"/>
      <c r="D202" s="217"/>
      <c r="E202" s="219"/>
      <c r="F202" s="217"/>
      <c r="G202" s="219"/>
      <c r="H202" s="91">
        <v>2012801</v>
      </c>
      <c r="I202" s="244" t="s">
        <v>331</v>
      </c>
      <c r="J202" s="235">
        <v>36</v>
      </c>
      <c r="K202" s="29">
        <v>76</v>
      </c>
      <c r="L202" s="29">
        <v>76</v>
      </c>
      <c r="M202" s="236">
        <f>+L202/K202</f>
        <v>1</v>
      </c>
      <c r="N202" s="242">
        <v>76</v>
      </c>
      <c r="O202" s="237">
        <f>+L202/N202-1</f>
        <v>0</v>
      </c>
      <c r="P202" s="238"/>
      <c r="Q202" s="190">
        <v>6741</v>
      </c>
      <c r="R202" s="190">
        <v>7031</v>
      </c>
      <c r="S202" s="190">
        <v>7031</v>
      </c>
      <c r="T202" s="252" t="s">
        <v>332</v>
      </c>
      <c r="U202" s="190">
        <v>6016</v>
      </c>
      <c r="V202" s="245" t="s">
        <v>332</v>
      </c>
      <c r="W202" s="190" t="s">
        <v>331</v>
      </c>
      <c r="X202" s="190">
        <v>8417.28</v>
      </c>
      <c r="Y202" s="256"/>
    </row>
    <row r="203" spans="1:25" ht="18" customHeight="1">
      <c r="A203" s="218"/>
      <c r="B203" s="217"/>
      <c r="C203" s="217"/>
      <c r="D203" s="217"/>
      <c r="E203" s="219"/>
      <c r="F203" s="217"/>
      <c r="G203" s="219"/>
      <c r="H203" s="91">
        <v>2012802</v>
      </c>
      <c r="I203" s="240" t="s">
        <v>88</v>
      </c>
      <c r="J203" s="235">
        <v>0</v>
      </c>
      <c r="K203" s="29">
        <v>0</v>
      </c>
      <c r="L203" s="29">
        <v>0</v>
      </c>
      <c r="M203" s="236"/>
      <c r="N203" s="242">
        <v>0</v>
      </c>
      <c r="O203" s="237"/>
      <c r="P203" s="238"/>
      <c r="Q203" s="190">
        <v>6222</v>
      </c>
      <c r="R203" s="190">
        <v>5280</v>
      </c>
      <c r="S203" s="190">
        <v>5275</v>
      </c>
      <c r="T203" s="252" t="s">
        <v>333</v>
      </c>
      <c r="U203" s="190">
        <v>7633</v>
      </c>
      <c r="V203" s="91" t="s">
        <v>121</v>
      </c>
      <c r="W203" s="190" t="s">
        <v>88</v>
      </c>
      <c r="X203" s="190">
        <v>2096.18</v>
      </c>
      <c r="Y203" s="256"/>
    </row>
    <row r="204" spans="1:25" ht="18" customHeight="1">
      <c r="A204" s="218"/>
      <c r="B204" s="217"/>
      <c r="C204" s="217"/>
      <c r="D204" s="217"/>
      <c r="E204" s="219"/>
      <c r="F204" s="217"/>
      <c r="G204" s="219"/>
      <c r="H204" s="91">
        <v>2012803</v>
      </c>
      <c r="I204" s="240" t="s">
        <v>89</v>
      </c>
      <c r="J204" s="235">
        <v>36</v>
      </c>
      <c r="K204" s="29">
        <v>76</v>
      </c>
      <c r="L204" s="29">
        <v>76</v>
      </c>
      <c r="M204" s="236">
        <f>+L204/K204</f>
        <v>1</v>
      </c>
      <c r="N204" s="242">
        <v>76</v>
      </c>
      <c r="O204" s="237">
        <f>+L204/N204-1</f>
        <v>0</v>
      </c>
      <c r="P204" s="238"/>
      <c r="Q204" s="190">
        <v>3407</v>
      </c>
      <c r="R204" s="190">
        <v>3111</v>
      </c>
      <c r="S204" s="190">
        <v>3066</v>
      </c>
      <c r="T204" s="252" t="s">
        <v>334</v>
      </c>
      <c r="U204" s="190">
        <v>5543</v>
      </c>
      <c r="V204" s="91" t="s">
        <v>91</v>
      </c>
      <c r="W204" s="190" t="s">
        <v>89</v>
      </c>
      <c r="X204" s="190">
        <v>5518.4</v>
      </c>
      <c r="Y204" s="256"/>
    </row>
    <row r="205" spans="1:25" ht="18" customHeight="1">
      <c r="A205" s="218"/>
      <c r="B205" s="217"/>
      <c r="C205" s="217"/>
      <c r="D205" s="217"/>
      <c r="E205" s="219"/>
      <c r="F205" s="217"/>
      <c r="G205" s="219"/>
      <c r="H205" s="91">
        <v>2012804</v>
      </c>
      <c r="I205" s="241" t="s">
        <v>92</v>
      </c>
      <c r="J205" s="235">
        <v>0</v>
      </c>
      <c r="K205" s="29">
        <v>0</v>
      </c>
      <c r="L205" s="29">
        <v>0</v>
      </c>
      <c r="M205" s="236"/>
      <c r="N205" s="242">
        <v>0</v>
      </c>
      <c r="O205" s="237"/>
      <c r="P205" s="238"/>
      <c r="Q205" s="190">
        <v>3207</v>
      </c>
      <c r="R205" s="190">
        <v>3282</v>
      </c>
      <c r="S205" s="190">
        <v>3262</v>
      </c>
      <c r="T205" s="252" t="s">
        <v>335</v>
      </c>
      <c r="U205" s="190">
        <v>3321</v>
      </c>
      <c r="V205" s="91" t="s">
        <v>94</v>
      </c>
      <c r="W205" s="190" t="s">
        <v>92</v>
      </c>
      <c r="X205" s="190">
        <v>0</v>
      </c>
      <c r="Y205" s="256"/>
    </row>
    <row r="206" spans="1:25" ht="18" customHeight="1">
      <c r="A206" s="218"/>
      <c r="B206" s="217"/>
      <c r="C206" s="217"/>
      <c r="D206" s="217"/>
      <c r="E206" s="219"/>
      <c r="F206" s="217"/>
      <c r="G206" s="219"/>
      <c r="H206" s="91">
        <v>2012850</v>
      </c>
      <c r="I206" s="239" t="s">
        <v>131</v>
      </c>
      <c r="J206" s="235">
        <v>0</v>
      </c>
      <c r="K206" s="29">
        <v>0</v>
      </c>
      <c r="L206" s="29">
        <v>0</v>
      </c>
      <c r="M206" s="236"/>
      <c r="N206" s="242">
        <v>0</v>
      </c>
      <c r="O206" s="237"/>
      <c r="P206" s="238"/>
      <c r="Q206" s="190">
        <v>3203</v>
      </c>
      <c r="R206" s="190">
        <v>3267</v>
      </c>
      <c r="S206" s="190">
        <v>3267</v>
      </c>
      <c r="T206" s="252" t="s">
        <v>336</v>
      </c>
      <c r="U206" s="190">
        <v>2618</v>
      </c>
      <c r="V206" s="91" t="s">
        <v>133</v>
      </c>
      <c r="W206" s="190" t="s">
        <v>131</v>
      </c>
      <c r="X206" s="190">
        <v>31</v>
      </c>
      <c r="Y206" s="256"/>
    </row>
    <row r="207" spans="1:25" ht="18" customHeight="1">
      <c r="A207" s="218"/>
      <c r="B207" s="217"/>
      <c r="C207" s="217"/>
      <c r="D207" s="217"/>
      <c r="E207" s="219"/>
      <c r="F207" s="217"/>
      <c r="G207" s="219"/>
      <c r="H207" s="91">
        <v>2012899</v>
      </c>
      <c r="I207" s="239" t="s">
        <v>112</v>
      </c>
      <c r="J207" s="235">
        <v>0</v>
      </c>
      <c r="K207" s="29">
        <v>0</v>
      </c>
      <c r="L207" s="29">
        <v>0</v>
      </c>
      <c r="M207" s="236"/>
      <c r="N207" s="242">
        <v>0</v>
      </c>
      <c r="O207" s="237"/>
      <c r="P207" s="238"/>
      <c r="Q207" s="190">
        <v>0</v>
      </c>
      <c r="R207" s="190">
        <v>0</v>
      </c>
      <c r="S207" s="190">
        <v>0</v>
      </c>
      <c r="T207" s="252" t="s">
        <v>337</v>
      </c>
      <c r="U207" s="190">
        <v>2649</v>
      </c>
      <c r="V207" s="91" t="s">
        <v>114</v>
      </c>
      <c r="W207" s="190" t="s">
        <v>112</v>
      </c>
      <c r="X207" s="190">
        <v>0</v>
      </c>
      <c r="Y207" s="256"/>
    </row>
    <row r="208" spans="1:25" ht="18" customHeight="1">
      <c r="A208" s="218"/>
      <c r="B208" s="217"/>
      <c r="C208" s="217"/>
      <c r="D208" s="217"/>
      <c r="E208" s="219"/>
      <c r="F208" s="217"/>
      <c r="G208" s="219"/>
      <c r="H208" s="91">
        <v>20129</v>
      </c>
      <c r="I208" s="239" t="s">
        <v>338</v>
      </c>
      <c r="J208" s="235">
        <v>0</v>
      </c>
      <c r="K208" s="29">
        <v>0</v>
      </c>
      <c r="L208" s="29">
        <v>0</v>
      </c>
      <c r="M208" s="236"/>
      <c r="N208" s="242">
        <v>0</v>
      </c>
      <c r="O208" s="237"/>
      <c r="P208" s="238"/>
      <c r="Q208" s="190">
        <v>17477</v>
      </c>
      <c r="R208" s="190">
        <v>16364</v>
      </c>
      <c r="S208" s="190">
        <v>16209</v>
      </c>
      <c r="T208" s="252" t="s">
        <v>339</v>
      </c>
      <c r="U208" s="190">
        <v>0</v>
      </c>
      <c r="V208" s="91" t="s">
        <v>340</v>
      </c>
      <c r="W208" s="190" t="s">
        <v>338</v>
      </c>
      <c r="X208" s="190">
        <v>771.87</v>
      </c>
      <c r="Y208" s="256"/>
    </row>
    <row r="209" spans="1:25" ht="18" customHeight="1">
      <c r="A209" s="218"/>
      <c r="B209" s="217"/>
      <c r="C209" s="217"/>
      <c r="D209" s="217"/>
      <c r="E209" s="219"/>
      <c r="F209" s="217"/>
      <c r="G209" s="219"/>
      <c r="H209" s="91">
        <v>2012901</v>
      </c>
      <c r="I209" s="244" t="s">
        <v>341</v>
      </c>
      <c r="J209" s="235">
        <v>2598</v>
      </c>
      <c r="K209" s="29">
        <v>2807</v>
      </c>
      <c r="L209" s="29">
        <v>2807</v>
      </c>
      <c r="M209" s="236">
        <f>+L209/K209</f>
        <v>1</v>
      </c>
      <c r="N209" s="242">
        <v>3166</v>
      </c>
      <c r="O209" s="237">
        <f>+L209/N209-1</f>
        <v>-0.11339229311433985</v>
      </c>
      <c r="P209" s="238"/>
      <c r="Q209" s="190">
        <v>71771</v>
      </c>
      <c r="R209" s="190">
        <v>69399</v>
      </c>
      <c r="S209" s="190">
        <v>68695</v>
      </c>
      <c r="T209" s="252" t="s">
        <v>342</v>
      </c>
      <c r="U209" s="190">
        <v>16185</v>
      </c>
      <c r="V209" s="245" t="s">
        <v>333</v>
      </c>
      <c r="W209" s="190" t="s">
        <v>341</v>
      </c>
      <c r="X209" s="190">
        <v>8347.66</v>
      </c>
      <c r="Y209" s="258"/>
    </row>
    <row r="210" spans="1:25" ht="18" customHeight="1">
      <c r="A210" s="218"/>
      <c r="B210" s="217"/>
      <c r="C210" s="217"/>
      <c r="D210" s="217"/>
      <c r="E210" s="219"/>
      <c r="F210" s="217"/>
      <c r="G210" s="219"/>
      <c r="H210" s="91">
        <v>2012902</v>
      </c>
      <c r="I210" s="240" t="s">
        <v>88</v>
      </c>
      <c r="J210" s="235">
        <v>0</v>
      </c>
      <c r="K210" s="29">
        <v>0</v>
      </c>
      <c r="L210" s="29">
        <v>0</v>
      </c>
      <c r="M210" s="236"/>
      <c r="N210" s="242">
        <v>0</v>
      </c>
      <c r="O210" s="237"/>
      <c r="P210" s="238"/>
      <c r="Q210" s="190">
        <v>0</v>
      </c>
      <c r="R210" s="190">
        <v>0</v>
      </c>
      <c r="S210" s="190">
        <v>0</v>
      </c>
      <c r="T210" s="252" t="s">
        <v>343</v>
      </c>
      <c r="U210" s="190">
        <v>65407</v>
      </c>
      <c r="V210" s="91" t="s">
        <v>121</v>
      </c>
      <c r="W210" s="190" t="s">
        <v>88</v>
      </c>
      <c r="X210" s="190">
        <v>3021</v>
      </c>
      <c r="Y210" s="256"/>
    </row>
    <row r="211" spans="1:25" ht="18" customHeight="1">
      <c r="A211" s="218"/>
      <c r="B211" s="217"/>
      <c r="C211" s="217"/>
      <c r="D211" s="217"/>
      <c r="E211" s="219"/>
      <c r="F211" s="217"/>
      <c r="G211" s="219"/>
      <c r="H211" s="91">
        <v>2012903</v>
      </c>
      <c r="I211" s="240" t="s">
        <v>89</v>
      </c>
      <c r="J211" s="235">
        <v>1386</v>
      </c>
      <c r="K211" s="29">
        <v>1269</v>
      </c>
      <c r="L211" s="29">
        <v>1269</v>
      </c>
      <c r="M211" s="236">
        <f>+L211/K211</f>
        <v>1</v>
      </c>
      <c r="N211" s="242">
        <v>1132</v>
      </c>
      <c r="O211" s="237">
        <f>+L211/N211-1</f>
        <v>0.12102473498233213</v>
      </c>
      <c r="P211" s="238"/>
      <c r="Q211" s="190">
        <v>0</v>
      </c>
      <c r="R211" s="190">
        <v>0</v>
      </c>
      <c r="S211" s="190">
        <v>0</v>
      </c>
      <c r="T211" s="251" t="s">
        <v>344</v>
      </c>
      <c r="U211" s="190">
        <v>0</v>
      </c>
      <c r="V211" s="91" t="s">
        <v>91</v>
      </c>
      <c r="W211" s="190" t="s">
        <v>89</v>
      </c>
      <c r="X211" s="190">
        <v>1854</v>
      </c>
      <c r="Y211" s="256"/>
    </row>
    <row r="212" spans="1:25" ht="18" customHeight="1">
      <c r="A212" s="218"/>
      <c r="B212" s="217"/>
      <c r="C212" s="217"/>
      <c r="D212" s="217"/>
      <c r="E212" s="219"/>
      <c r="F212" s="217"/>
      <c r="G212" s="219"/>
      <c r="H212" s="91">
        <v>2012904</v>
      </c>
      <c r="I212" s="239" t="s">
        <v>92</v>
      </c>
      <c r="J212" s="235">
        <v>0</v>
      </c>
      <c r="K212" s="29">
        <v>0</v>
      </c>
      <c r="L212" s="29">
        <v>0</v>
      </c>
      <c r="M212" s="236"/>
      <c r="N212" s="242">
        <v>0</v>
      </c>
      <c r="O212" s="237"/>
      <c r="P212" s="238"/>
      <c r="Q212" s="190">
        <v>0</v>
      </c>
      <c r="R212" s="190">
        <v>0</v>
      </c>
      <c r="S212" s="190">
        <v>0</v>
      </c>
      <c r="T212" s="252" t="s">
        <v>345</v>
      </c>
      <c r="U212" s="190">
        <v>0</v>
      </c>
      <c r="V212" s="91" t="s">
        <v>94</v>
      </c>
      <c r="W212" s="190" t="s">
        <v>92</v>
      </c>
      <c r="X212" s="190">
        <v>0</v>
      </c>
      <c r="Y212" s="256"/>
    </row>
    <row r="213" spans="1:25" ht="18" customHeight="1">
      <c r="A213" s="218"/>
      <c r="B213" s="217"/>
      <c r="C213" s="217"/>
      <c r="D213" s="217"/>
      <c r="E213" s="219"/>
      <c r="F213" s="217"/>
      <c r="G213" s="219"/>
      <c r="H213" s="91">
        <v>2012905</v>
      </c>
      <c r="I213" s="239" t="s">
        <v>346</v>
      </c>
      <c r="J213" s="235">
        <v>0</v>
      </c>
      <c r="K213" s="29">
        <v>0</v>
      </c>
      <c r="L213" s="29">
        <v>0</v>
      </c>
      <c r="M213" s="236"/>
      <c r="N213" s="242">
        <v>0</v>
      </c>
      <c r="O213" s="237"/>
      <c r="P213" s="238"/>
      <c r="Q213" s="190">
        <v>0</v>
      </c>
      <c r="R213" s="190">
        <v>0</v>
      </c>
      <c r="S213" s="190">
        <v>0</v>
      </c>
      <c r="T213" s="252" t="s">
        <v>347</v>
      </c>
      <c r="U213" s="190">
        <v>0</v>
      </c>
      <c r="V213" s="91" t="s">
        <v>348</v>
      </c>
      <c r="W213" s="190" t="s">
        <v>346</v>
      </c>
      <c r="X213" s="190">
        <v>0</v>
      </c>
      <c r="Y213" s="256"/>
    </row>
    <row r="214" spans="1:25" ht="18" customHeight="1">
      <c r="A214" s="218"/>
      <c r="B214" s="217"/>
      <c r="C214" s="217"/>
      <c r="D214" s="217"/>
      <c r="E214" s="219"/>
      <c r="F214" s="217"/>
      <c r="G214" s="219"/>
      <c r="H214" s="91">
        <v>2012950</v>
      </c>
      <c r="I214" s="239" t="s">
        <v>349</v>
      </c>
      <c r="J214" s="235">
        <v>0</v>
      </c>
      <c r="K214" s="29">
        <v>0</v>
      </c>
      <c r="L214" s="29">
        <v>0</v>
      </c>
      <c r="M214" s="236"/>
      <c r="N214" s="242">
        <v>0</v>
      </c>
      <c r="O214" s="237"/>
      <c r="P214" s="238"/>
      <c r="Q214" s="190">
        <v>0</v>
      </c>
      <c r="R214" s="190">
        <v>0</v>
      </c>
      <c r="S214" s="190">
        <v>0</v>
      </c>
      <c r="T214" s="252" t="s">
        <v>350</v>
      </c>
      <c r="U214" s="190">
        <v>0</v>
      </c>
      <c r="V214" s="91" t="s">
        <v>351</v>
      </c>
      <c r="W214" s="190" t="s">
        <v>349</v>
      </c>
      <c r="X214" s="190">
        <v>0</v>
      </c>
      <c r="Y214" s="256"/>
    </row>
    <row r="215" spans="1:25" ht="18" customHeight="1">
      <c r="A215" s="218"/>
      <c r="B215" s="217"/>
      <c r="C215" s="217"/>
      <c r="D215" s="217"/>
      <c r="E215" s="219"/>
      <c r="F215" s="217"/>
      <c r="G215" s="219"/>
      <c r="H215" s="91">
        <v>2012999</v>
      </c>
      <c r="I215" s="240" t="s">
        <v>112</v>
      </c>
      <c r="J215" s="235">
        <v>0</v>
      </c>
      <c r="K215" s="29">
        <v>0</v>
      </c>
      <c r="L215" s="29">
        <v>0</v>
      </c>
      <c r="M215" s="236"/>
      <c r="N215" s="242">
        <v>0</v>
      </c>
      <c r="O215" s="237"/>
      <c r="P215" s="238"/>
      <c r="Q215" s="190">
        <v>0</v>
      </c>
      <c r="R215" s="190">
        <v>0</v>
      </c>
      <c r="S215" s="190">
        <v>0</v>
      </c>
      <c r="T215" s="252" t="s">
        <v>352</v>
      </c>
      <c r="U215" s="190">
        <v>0</v>
      </c>
      <c r="V215" s="91" t="s">
        <v>114</v>
      </c>
      <c r="W215" s="190" t="s">
        <v>112</v>
      </c>
      <c r="X215" s="190">
        <v>0</v>
      </c>
      <c r="Y215" s="256"/>
    </row>
    <row r="216" spans="1:25" ht="18" customHeight="1">
      <c r="A216" s="218"/>
      <c r="B216" s="217"/>
      <c r="C216" s="217"/>
      <c r="D216" s="217"/>
      <c r="E216" s="219"/>
      <c r="F216" s="217"/>
      <c r="G216" s="219"/>
      <c r="H216" s="91">
        <v>20131</v>
      </c>
      <c r="I216" s="240" t="s">
        <v>353</v>
      </c>
      <c r="J216" s="235">
        <v>1212</v>
      </c>
      <c r="K216" s="29">
        <v>1538</v>
      </c>
      <c r="L216" s="29">
        <v>1538</v>
      </c>
      <c r="M216" s="236">
        <f>+L216/K216</f>
        <v>1</v>
      </c>
      <c r="N216" s="242">
        <v>2034</v>
      </c>
      <c r="O216" s="237">
        <f>+L216/N216-1</f>
        <v>-0.24385447394296955</v>
      </c>
      <c r="P216" s="238"/>
      <c r="Q216" s="190">
        <v>0</v>
      </c>
      <c r="R216" s="190">
        <v>0</v>
      </c>
      <c r="S216" s="190">
        <v>0</v>
      </c>
      <c r="T216" s="252" t="s">
        <v>354</v>
      </c>
      <c r="U216" s="190">
        <v>0</v>
      </c>
      <c r="V216" s="91" t="s">
        <v>355</v>
      </c>
      <c r="W216" s="190" t="s">
        <v>353</v>
      </c>
      <c r="X216" s="190">
        <v>3472.78</v>
      </c>
      <c r="Y216" s="256"/>
    </row>
    <row r="217" spans="1:25" ht="18" customHeight="1">
      <c r="A217" s="218"/>
      <c r="B217" s="217"/>
      <c r="C217" s="217"/>
      <c r="D217" s="217"/>
      <c r="E217" s="219"/>
      <c r="F217" s="217"/>
      <c r="G217" s="219"/>
      <c r="H217" s="91">
        <v>2013101</v>
      </c>
      <c r="I217" s="244" t="s">
        <v>356</v>
      </c>
      <c r="J217" s="235">
        <v>0</v>
      </c>
      <c r="K217" s="29">
        <v>0</v>
      </c>
      <c r="L217" s="29">
        <v>0</v>
      </c>
      <c r="M217" s="236"/>
      <c r="N217" s="242">
        <v>0</v>
      </c>
      <c r="O217" s="237"/>
      <c r="P217" s="238"/>
      <c r="Q217" s="190">
        <v>0</v>
      </c>
      <c r="R217" s="190">
        <v>0</v>
      </c>
      <c r="S217" s="190">
        <v>0</v>
      </c>
      <c r="T217" s="252" t="s">
        <v>357</v>
      </c>
      <c r="U217" s="190">
        <v>0</v>
      </c>
      <c r="V217" s="245" t="s">
        <v>334</v>
      </c>
      <c r="W217" s="190" t="s">
        <v>356</v>
      </c>
      <c r="X217" s="190">
        <v>7018</v>
      </c>
      <c r="Y217" s="256"/>
    </row>
    <row r="218" spans="1:25" ht="18" customHeight="1">
      <c r="A218" s="218"/>
      <c r="B218" s="217"/>
      <c r="C218" s="217"/>
      <c r="D218" s="217"/>
      <c r="E218" s="219"/>
      <c r="F218" s="217"/>
      <c r="G218" s="219"/>
      <c r="H218" s="91">
        <v>2013102</v>
      </c>
      <c r="I218" s="240" t="s">
        <v>88</v>
      </c>
      <c r="J218" s="235">
        <v>0</v>
      </c>
      <c r="K218" s="29">
        <v>0</v>
      </c>
      <c r="L218" s="29">
        <v>0</v>
      </c>
      <c r="M218" s="236"/>
      <c r="N218" s="242">
        <v>0</v>
      </c>
      <c r="O218" s="237"/>
      <c r="P218" s="238"/>
      <c r="Q218" s="190">
        <v>0</v>
      </c>
      <c r="R218" s="190">
        <v>0</v>
      </c>
      <c r="S218" s="190">
        <v>0</v>
      </c>
      <c r="T218" s="252" t="s">
        <v>358</v>
      </c>
      <c r="U218" s="190">
        <v>0</v>
      </c>
      <c r="V218" s="91" t="s">
        <v>121</v>
      </c>
      <c r="W218" s="190" t="s">
        <v>88</v>
      </c>
      <c r="X218" s="190">
        <v>3468</v>
      </c>
      <c r="Y218" s="256"/>
    </row>
    <row r="219" spans="1:25" ht="18" customHeight="1">
      <c r="A219" s="218"/>
      <c r="B219" s="217"/>
      <c r="C219" s="217"/>
      <c r="D219" s="217"/>
      <c r="E219" s="219"/>
      <c r="F219" s="217"/>
      <c r="G219" s="219"/>
      <c r="H219" s="91">
        <v>2013103</v>
      </c>
      <c r="I219" s="239" t="s">
        <v>89</v>
      </c>
      <c r="J219" s="235">
        <v>0</v>
      </c>
      <c r="K219" s="29">
        <v>0</v>
      </c>
      <c r="L219" s="29">
        <v>0</v>
      </c>
      <c r="M219" s="236"/>
      <c r="N219" s="242">
        <v>0</v>
      </c>
      <c r="O219" s="237"/>
      <c r="P219" s="238"/>
      <c r="Q219" s="190">
        <v>11574</v>
      </c>
      <c r="R219" s="190">
        <v>13595</v>
      </c>
      <c r="S219" s="190">
        <v>13595</v>
      </c>
      <c r="T219" s="252" t="s">
        <v>359</v>
      </c>
      <c r="U219" s="190">
        <v>0</v>
      </c>
      <c r="V219" s="91" t="s">
        <v>91</v>
      </c>
      <c r="W219" s="190" t="s">
        <v>89</v>
      </c>
      <c r="X219" s="190">
        <v>103</v>
      </c>
      <c r="Y219" s="256"/>
    </row>
    <row r="220" spans="1:25" ht="18" customHeight="1">
      <c r="A220" s="218"/>
      <c r="B220" s="217"/>
      <c r="C220" s="217"/>
      <c r="D220" s="217"/>
      <c r="E220" s="219"/>
      <c r="F220" s="217"/>
      <c r="G220" s="219"/>
      <c r="H220" s="91">
        <v>2013105</v>
      </c>
      <c r="I220" s="239" t="s">
        <v>92</v>
      </c>
      <c r="J220" s="235">
        <v>0</v>
      </c>
      <c r="K220" s="29">
        <v>0</v>
      </c>
      <c r="L220" s="29">
        <v>0</v>
      </c>
      <c r="M220" s="236"/>
      <c r="N220" s="242">
        <v>0</v>
      </c>
      <c r="O220" s="237"/>
      <c r="P220" s="238"/>
      <c r="Q220" s="190">
        <v>0</v>
      </c>
      <c r="R220" s="190">
        <v>0</v>
      </c>
      <c r="S220" s="190">
        <v>0</v>
      </c>
      <c r="T220" s="251" t="s">
        <v>360</v>
      </c>
      <c r="U220" s="190">
        <v>10170</v>
      </c>
      <c r="V220" s="91" t="s">
        <v>94</v>
      </c>
      <c r="W220" s="190" t="s">
        <v>92</v>
      </c>
      <c r="X220" s="190">
        <v>0</v>
      </c>
      <c r="Y220" s="256"/>
    </row>
    <row r="221" spans="1:25" ht="18" customHeight="1">
      <c r="A221" s="218"/>
      <c r="B221" s="217"/>
      <c r="C221" s="217"/>
      <c r="D221" s="217"/>
      <c r="E221" s="219"/>
      <c r="F221" s="217"/>
      <c r="G221" s="219"/>
      <c r="H221" s="91">
        <v>2013150</v>
      </c>
      <c r="I221" s="239" t="s">
        <v>361</v>
      </c>
      <c r="J221" s="235">
        <v>0</v>
      </c>
      <c r="K221" s="29">
        <v>0</v>
      </c>
      <c r="L221" s="29">
        <v>0</v>
      </c>
      <c r="M221" s="236"/>
      <c r="N221" s="242">
        <v>0</v>
      </c>
      <c r="O221" s="237"/>
      <c r="P221" s="238"/>
      <c r="Q221" s="190">
        <v>0</v>
      </c>
      <c r="R221" s="190">
        <v>0</v>
      </c>
      <c r="S221" s="190">
        <v>0</v>
      </c>
      <c r="T221" s="252" t="s">
        <v>362</v>
      </c>
      <c r="U221" s="190">
        <v>0</v>
      </c>
      <c r="V221" s="91" t="s">
        <v>363</v>
      </c>
      <c r="W221" s="190" t="s">
        <v>361</v>
      </c>
      <c r="X221" s="190">
        <v>3426.03</v>
      </c>
      <c r="Y221" s="256"/>
    </row>
    <row r="222" spans="1:25" ht="18" customHeight="1">
      <c r="A222" s="218"/>
      <c r="B222" s="217"/>
      <c r="C222" s="217"/>
      <c r="D222" s="217"/>
      <c r="E222" s="219"/>
      <c r="F222" s="217"/>
      <c r="G222" s="219"/>
      <c r="H222" s="91">
        <v>2013199</v>
      </c>
      <c r="I222" s="240" t="s">
        <v>112</v>
      </c>
      <c r="J222" s="235">
        <v>0</v>
      </c>
      <c r="K222" s="29">
        <v>0</v>
      </c>
      <c r="L222" s="29">
        <v>0</v>
      </c>
      <c r="M222" s="236"/>
      <c r="N222" s="242">
        <v>0</v>
      </c>
      <c r="O222" s="237"/>
      <c r="P222" s="238"/>
      <c r="Q222" s="190">
        <v>0</v>
      </c>
      <c r="R222" s="190">
        <v>0</v>
      </c>
      <c r="S222" s="190">
        <v>0</v>
      </c>
      <c r="T222" s="252" t="s">
        <v>364</v>
      </c>
      <c r="U222" s="190">
        <v>0</v>
      </c>
      <c r="V222" s="91" t="s">
        <v>114</v>
      </c>
      <c r="W222" s="190" t="s">
        <v>112</v>
      </c>
      <c r="X222" s="190">
        <v>0</v>
      </c>
      <c r="Y222" s="256"/>
    </row>
    <row r="223" spans="1:25" ht="18" customHeight="1">
      <c r="A223" s="218"/>
      <c r="B223" s="217"/>
      <c r="C223" s="217"/>
      <c r="D223" s="217"/>
      <c r="E223" s="219"/>
      <c r="F223" s="217"/>
      <c r="G223" s="219"/>
      <c r="H223" s="91">
        <v>20132</v>
      </c>
      <c r="I223" s="240" t="s">
        <v>365</v>
      </c>
      <c r="J223" s="235">
        <v>0</v>
      </c>
      <c r="K223" s="29">
        <v>0</v>
      </c>
      <c r="L223" s="29">
        <v>0</v>
      </c>
      <c r="M223" s="236"/>
      <c r="N223" s="242">
        <v>0</v>
      </c>
      <c r="O223" s="237"/>
      <c r="P223" s="238"/>
      <c r="Q223" s="190">
        <v>1574</v>
      </c>
      <c r="R223" s="190">
        <v>1652</v>
      </c>
      <c r="S223" s="190">
        <v>1652</v>
      </c>
      <c r="T223" s="252" t="s">
        <v>366</v>
      </c>
      <c r="U223" s="190">
        <v>1586</v>
      </c>
      <c r="V223" s="91" t="s">
        <v>367</v>
      </c>
      <c r="W223" s="190" t="s">
        <v>365</v>
      </c>
      <c r="X223" s="190">
        <v>21</v>
      </c>
      <c r="Y223" s="256"/>
    </row>
    <row r="224" spans="1:25" ht="18" customHeight="1">
      <c r="A224" s="218"/>
      <c r="B224" s="217"/>
      <c r="C224" s="217"/>
      <c r="D224" s="217"/>
      <c r="E224" s="219"/>
      <c r="F224" s="217"/>
      <c r="G224" s="219"/>
      <c r="H224" s="91">
        <v>2013201</v>
      </c>
      <c r="I224" s="244" t="s">
        <v>368</v>
      </c>
      <c r="J224" s="235">
        <v>5194</v>
      </c>
      <c r="K224" s="29">
        <v>6533</v>
      </c>
      <c r="L224" s="29">
        <v>6533</v>
      </c>
      <c r="M224" s="236">
        <f>+L224/K224</f>
        <v>1</v>
      </c>
      <c r="N224" s="242">
        <v>5959</v>
      </c>
      <c r="O224" s="237">
        <f>+L224/N224-1</f>
        <v>0.09632488672596073</v>
      </c>
      <c r="P224" s="238"/>
      <c r="Q224" s="190">
        <v>10000</v>
      </c>
      <c r="R224" s="190">
        <v>11943</v>
      </c>
      <c r="S224" s="190">
        <v>11943</v>
      </c>
      <c r="T224" s="252" t="s">
        <v>369</v>
      </c>
      <c r="U224" s="190">
        <v>0</v>
      </c>
      <c r="V224" s="245" t="s">
        <v>335</v>
      </c>
      <c r="W224" s="190" t="s">
        <v>368</v>
      </c>
      <c r="X224" s="190">
        <v>4266.11</v>
      </c>
      <c r="Y224" s="256"/>
    </row>
    <row r="225" spans="1:25" ht="18" customHeight="1">
      <c r="A225" s="218"/>
      <c r="B225" s="217"/>
      <c r="C225" s="217"/>
      <c r="D225" s="217"/>
      <c r="E225" s="219"/>
      <c r="F225" s="217"/>
      <c r="G225" s="219"/>
      <c r="H225" s="91">
        <v>2013202</v>
      </c>
      <c r="I225" s="239" t="s">
        <v>88</v>
      </c>
      <c r="J225" s="235">
        <v>0</v>
      </c>
      <c r="K225" s="29">
        <v>0</v>
      </c>
      <c r="L225" s="29">
        <v>0</v>
      </c>
      <c r="M225" s="236"/>
      <c r="N225" s="242">
        <v>0</v>
      </c>
      <c r="O225" s="237"/>
      <c r="P225" s="238"/>
      <c r="Q225" s="190">
        <v>434142</v>
      </c>
      <c r="R225" s="190">
        <v>456170</v>
      </c>
      <c r="S225" s="190">
        <v>439467</v>
      </c>
      <c r="T225" s="252" t="s">
        <v>370</v>
      </c>
      <c r="U225" s="190">
        <v>0</v>
      </c>
      <c r="V225" s="91" t="s">
        <v>121</v>
      </c>
      <c r="W225" s="190" t="s">
        <v>88</v>
      </c>
      <c r="X225" s="190">
        <v>2697</v>
      </c>
      <c r="Y225" s="256"/>
    </row>
    <row r="226" spans="1:25" ht="18" customHeight="1">
      <c r="A226" s="218"/>
      <c r="B226" s="217"/>
      <c r="C226" s="217"/>
      <c r="D226" s="217"/>
      <c r="E226" s="219"/>
      <c r="F226" s="217"/>
      <c r="G226" s="219"/>
      <c r="H226" s="91">
        <v>2013203</v>
      </c>
      <c r="I226" s="239" t="s">
        <v>89</v>
      </c>
      <c r="J226" s="235">
        <v>1036</v>
      </c>
      <c r="K226" s="29">
        <v>1108</v>
      </c>
      <c r="L226" s="29">
        <v>1108</v>
      </c>
      <c r="M226" s="236">
        <f>+L226/K226</f>
        <v>1</v>
      </c>
      <c r="N226" s="242">
        <v>1198</v>
      </c>
      <c r="O226" s="237">
        <f>+L226/N226-1</f>
        <v>-0.07512520868113526</v>
      </c>
      <c r="P226" s="238"/>
      <c r="Q226" s="190">
        <v>25000</v>
      </c>
      <c r="R226" s="190">
        <v>37600</v>
      </c>
      <c r="S226" s="190">
        <v>37600</v>
      </c>
      <c r="T226" s="252" t="s">
        <v>371</v>
      </c>
      <c r="U226" s="190">
        <v>0</v>
      </c>
      <c r="V226" s="91" t="s">
        <v>91</v>
      </c>
      <c r="W226" s="190" t="s">
        <v>89</v>
      </c>
      <c r="X226" s="190">
        <v>0</v>
      </c>
      <c r="Y226" s="256"/>
    </row>
    <row r="227" spans="1:25" ht="18" customHeight="1">
      <c r="A227" s="218"/>
      <c r="B227" s="217"/>
      <c r="C227" s="217"/>
      <c r="D227" s="217"/>
      <c r="E227" s="219"/>
      <c r="F227" s="217"/>
      <c r="G227" s="219"/>
      <c r="H227" s="91">
        <v>2013250</v>
      </c>
      <c r="I227" s="239" t="s">
        <v>92</v>
      </c>
      <c r="J227" s="235">
        <v>0</v>
      </c>
      <c r="K227" s="29">
        <v>0</v>
      </c>
      <c r="L227" s="29">
        <v>0</v>
      </c>
      <c r="M227" s="236"/>
      <c r="N227" s="242">
        <v>0</v>
      </c>
      <c r="O227" s="237"/>
      <c r="P227" s="238"/>
      <c r="Q227" s="190">
        <v>226431</v>
      </c>
      <c r="R227" s="190">
        <v>254489</v>
      </c>
      <c r="S227" s="190">
        <v>239110</v>
      </c>
      <c r="T227" s="252" t="s">
        <v>372</v>
      </c>
      <c r="U227" s="190">
        <v>8584</v>
      </c>
      <c r="V227" s="91" t="s">
        <v>94</v>
      </c>
      <c r="W227" s="190" t="s">
        <v>92</v>
      </c>
      <c r="X227" s="190">
        <v>545</v>
      </c>
      <c r="Y227" s="256"/>
    </row>
    <row r="228" spans="1:25" ht="18" customHeight="1">
      <c r="A228" s="218"/>
      <c r="B228" s="217"/>
      <c r="C228" s="217"/>
      <c r="D228" s="217"/>
      <c r="E228" s="219"/>
      <c r="F228" s="217"/>
      <c r="G228" s="219"/>
      <c r="H228" s="91">
        <v>2013299</v>
      </c>
      <c r="I228" s="240" t="s">
        <v>112</v>
      </c>
      <c r="J228" s="235">
        <v>167</v>
      </c>
      <c r="K228" s="29">
        <v>207</v>
      </c>
      <c r="L228" s="29">
        <v>207</v>
      </c>
      <c r="M228" s="236">
        <f>+L228/K228</f>
        <v>1</v>
      </c>
      <c r="N228" s="242">
        <v>0</v>
      </c>
      <c r="O228" s="237"/>
      <c r="P228" s="238"/>
      <c r="Q228" s="190">
        <v>12271</v>
      </c>
      <c r="R228" s="190">
        <v>14266</v>
      </c>
      <c r="S228" s="190">
        <v>14266</v>
      </c>
      <c r="T228" s="251" t="s">
        <v>373</v>
      </c>
      <c r="U228" s="190">
        <v>411498</v>
      </c>
      <c r="V228" s="91" t="s">
        <v>114</v>
      </c>
      <c r="W228" s="190" t="s">
        <v>112</v>
      </c>
      <c r="X228" s="190">
        <v>940</v>
      </c>
      <c r="Y228" s="256"/>
    </row>
    <row r="229" spans="1:25" ht="18" customHeight="1">
      <c r="A229" s="218"/>
      <c r="B229" s="217"/>
      <c r="C229" s="217"/>
      <c r="D229" s="217"/>
      <c r="E229" s="219"/>
      <c r="F229" s="217"/>
      <c r="G229" s="219"/>
      <c r="H229" s="91">
        <v>20133</v>
      </c>
      <c r="I229" s="240" t="s">
        <v>374</v>
      </c>
      <c r="J229" s="235">
        <v>3991</v>
      </c>
      <c r="K229" s="29">
        <v>5218</v>
      </c>
      <c r="L229" s="29">
        <v>5218</v>
      </c>
      <c r="M229" s="236">
        <f>+L229/K229</f>
        <v>1</v>
      </c>
      <c r="N229" s="242">
        <v>4761</v>
      </c>
      <c r="O229" s="237">
        <f>+L229/N229-1</f>
        <v>0.09598823776517529</v>
      </c>
      <c r="P229" s="238"/>
      <c r="Q229" s="190">
        <v>15627</v>
      </c>
      <c r="R229" s="190">
        <v>16726</v>
      </c>
      <c r="S229" s="190">
        <v>16029</v>
      </c>
      <c r="T229" s="252" t="s">
        <v>375</v>
      </c>
      <c r="U229" s="190">
        <v>43504</v>
      </c>
      <c r="V229" s="91" t="s">
        <v>376</v>
      </c>
      <c r="W229" s="190" t="s">
        <v>374</v>
      </c>
      <c r="X229" s="190">
        <v>84.09</v>
      </c>
      <c r="Y229" s="256"/>
    </row>
    <row r="230" spans="1:25" ht="18" customHeight="1">
      <c r="A230" s="218"/>
      <c r="B230" s="217"/>
      <c r="C230" s="217"/>
      <c r="D230" s="217"/>
      <c r="E230" s="219"/>
      <c r="F230" s="217"/>
      <c r="G230" s="219"/>
      <c r="H230" s="91">
        <v>2013301</v>
      </c>
      <c r="I230" s="244" t="s">
        <v>377</v>
      </c>
      <c r="J230" s="235">
        <v>0</v>
      </c>
      <c r="K230" s="29">
        <v>0</v>
      </c>
      <c r="L230" s="29">
        <v>0</v>
      </c>
      <c r="M230" s="236"/>
      <c r="N230" s="242">
        <v>0</v>
      </c>
      <c r="O230" s="237"/>
      <c r="P230" s="238"/>
      <c r="Q230" s="190">
        <v>20619</v>
      </c>
      <c r="R230" s="190">
        <v>22694</v>
      </c>
      <c r="S230" s="190">
        <v>22180</v>
      </c>
      <c r="T230" s="252" t="s">
        <v>378</v>
      </c>
      <c r="U230" s="190">
        <v>238161</v>
      </c>
      <c r="V230" s="245" t="s">
        <v>336</v>
      </c>
      <c r="W230" s="190" t="s">
        <v>377</v>
      </c>
      <c r="X230" s="190">
        <v>4074.94</v>
      </c>
      <c r="Y230" s="259"/>
    </row>
    <row r="231" spans="1:25" ht="18" customHeight="1">
      <c r="A231" s="218"/>
      <c r="B231" s="217"/>
      <c r="C231" s="217"/>
      <c r="D231" s="217"/>
      <c r="E231" s="219"/>
      <c r="F231" s="217"/>
      <c r="G231" s="219"/>
      <c r="H231" s="91">
        <v>2013302</v>
      </c>
      <c r="I231" s="241" t="s">
        <v>88</v>
      </c>
      <c r="J231" s="235">
        <v>0</v>
      </c>
      <c r="K231" s="29">
        <v>0</v>
      </c>
      <c r="L231" s="29">
        <v>0</v>
      </c>
      <c r="M231" s="236"/>
      <c r="N231" s="242">
        <v>0</v>
      </c>
      <c r="O231" s="237"/>
      <c r="P231" s="238"/>
      <c r="Q231" s="190">
        <v>10344</v>
      </c>
      <c r="R231" s="190">
        <v>11539</v>
      </c>
      <c r="S231" s="190">
        <v>11506</v>
      </c>
      <c r="T231" s="252" t="s">
        <v>379</v>
      </c>
      <c r="U231" s="190">
        <v>12278</v>
      </c>
      <c r="V231" s="91" t="s">
        <v>121</v>
      </c>
      <c r="W231" s="190" t="s">
        <v>88</v>
      </c>
      <c r="X231" s="190">
        <v>2194</v>
      </c>
      <c r="Y231" s="256"/>
    </row>
    <row r="232" spans="1:25" ht="18" customHeight="1">
      <c r="A232" s="218"/>
      <c r="B232" s="217"/>
      <c r="C232" s="217"/>
      <c r="D232" s="217"/>
      <c r="E232" s="219"/>
      <c r="F232" s="217"/>
      <c r="G232" s="219"/>
      <c r="H232" s="91">
        <v>2013303</v>
      </c>
      <c r="I232" s="239" t="s">
        <v>89</v>
      </c>
      <c r="J232" s="235">
        <v>0</v>
      </c>
      <c r="K232" s="29">
        <v>0</v>
      </c>
      <c r="L232" s="29">
        <v>0</v>
      </c>
      <c r="M232" s="236"/>
      <c r="N232" s="242">
        <v>0</v>
      </c>
      <c r="O232" s="237"/>
      <c r="P232" s="238"/>
      <c r="T232" s="252" t="s">
        <v>380</v>
      </c>
      <c r="U232" s="190">
        <v>17454</v>
      </c>
      <c r="V232" s="91" t="s">
        <v>91</v>
      </c>
      <c r="W232" s="190" t="s">
        <v>89</v>
      </c>
      <c r="X232" s="190">
        <v>158</v>
      </c>
      <c r="Y232" s="256"/>
    </row>
    <row r="233" spans="1:25" ht="18" customHeight="1">
      <c r="A233" s="218"/>
      <c r="B233" s="217"/>
      <c r="C233" s="217"/>
      <c r="D233" s="217"/>
      <c r="E233" s="219"/>
      <c r="F233" s="217"/>
      <c r="G233" s="219"/>
      <c r="H233" s="91">
        <v>2013350</v>
      </c>
      <c r="I233" s="239" t="s">
        <v>92</v>
      </c>
      <c r="J233" s="235">
        <v>0</v>
      </c>
      <c r="K233" s="29">
        <v>0</v>
      </c>
      <c r="L233" s="29">
        <v>0</v>
      </c>
      <c r="M233" s="236"/>
      <c r="N233" s="242">
        <v>0</v>
      </c>
      <c r="O233" s="237"/>
      <c r="P233" s="238"/>
      <c r="T233" s="252" t="s">
        <v>381</v>
      </c>
      <c r="U233" s="190">
        <v>21641</v>
      </c>
      <c r="V233" s="91" t="s">
        <v>94</v>
      </c>
      <c r="W233" s="190" t="s">
        <v>92</v>
      </c>
      <c r="X233" s="190">
        <v>0</v>
      </c>
      <c r="Y233" s="256"/>
    </row>
    <row r="234" spans="1:25" ht="18" customHeight="1">
      <c r="A234" s="218"/>
      <c r="B234" s="217"/>
      <c r="C234" s="217"/>
      <c r="D234" s="217"/>
      <c r="E234" s="219"/>
      <c r="F234" s="217"/>
      <c r="G234" s="219"/>
      <c r="H234" s="91">
        <v>2013399</v>
      </c>
      <c r="I234" s="239" t="s">
        <v>112</v>
      </c>
      <c r="J234" s="235">
        <v>0</v>
      </c>
      <c r="K234" s="29">
        <v>0</v>
      </c>
      <c r="L234" s="29">
        <v>0</v>
      </c>
      <c r="M234" s="236"/>
      <c r="N234" s="242">
        <v>0</v>
      </c>
      <c r="O234" s="237"/>
      <c r="P234" s="238"/>
      <c r="T234" s="252" t="s">
        <v>382</v>
      </c>
      <c r="U234" s="190">
        <v>9611</v>
      </c>
      <c r="V234" s="91" t="s">
        <v>114</v>
      </c>
      <c r="W234" s="190" t="s">
        <v>112</v>
      </c>
      <c r="X234" s="190">
        <v>0</v>
      </c>
      <c r="Y234" s="256"/>
    </row>
    <row r="235" spans="1:25" ht="18" customHeight="1">
      <c r="A235" s="218"/>
      <c r="B235" s="217"/>
      <c r="C235" s="217"/>
      <c r="D235" s="217"/>
      <c r="E235" s="219"/>
      <c r="F235" s="217"/>
      <c r="G235" s="219"/>
      <c r="H235" s="91">
        <v>20134</v>
      </c>
      <c r="I235" s="240" t="s">
        <v>383</v>
      </c>
      <c r="J235" s="235">
        <v>0</v>
      </c>
      <c r="K235" s="29">
        <v>0</v>
      </c>
      <c r="L235" s="29">
        <v>0</v>
      </c>
      <c r="M235" s="236"/>
      <c r="N235" s="242">
        <v>0</v>
      </c>
      <c r="O235" s="237"/>
      <c r="P235" s="238"/>
      <c r="T235" s="252" t="s">
        <v>384</v>
      </c>
      <c r="U235" s="190">
        <v>17842</v>
      </c>
      <c r="V235" s="91" t="s">
        <v>385</v>
      </c>
      <c r="W235" s="190" t="s">
        <v>383</v>
      </c>
      <c r="X235" s="190">
        <v>1722.83</v>
      </c>
      <c r="Y235" s="256"/>
    </row>
    <row r="236" spans="1:25" ht="18" customHeight="1">
      <c r="A236" s="218"/>
      <c r="B236" s="217"/>
      <c r="C236" s="217"/>
      <c r="D236" s="217"/>
      <c r="E236" s="219"/>
      <c r="F236" s="217"/>
      <c r="G236" s="219"/>
      <c r="H236" s="91">
        <v>2013401</v>
      </c>
      <c r="I236" s="244" t="s">
        <v>386</v>
      </c>
      <c r="J236" s="235">
        <v>30</v>
      </c>
      <c r="K236" s="29">
        <v>15</v>
      </c>
      <c r="L236" s="29">
        <v>15</v>
      </c>
      <c r="M236" s="236">
        <f>+L236/K236</f>
        <v>1</v>
      </c>
      <c r="N236" s="242">
        <v>0</v>
      </c>
      <c r="O236" s="237"/>
      <c r="P236" s="238"/>
      <c r="T236" s="252" t="s">
        <v>387</v>
      </c>
      <c r="U236" s="190">
        <v>12507</v>
      </c>
      <c r="V236" s="245" t="s">
        <v>337</v>
      </c>
      <c r="W236" s="190" t="s">
        <v>386</v>
      </c>
      <c r="X236" s="190">
        <v>5588.32</v>
      </c>
      <c r="Y236" s="256"/>
    </row>
    <row r="237" spans="1:25" ht="18" customHeight="1">
      <c r="A237" s="218"/>
      <c r="B237" s="217"/>
      <c r="C237" s="217"/>
      <c r="D237" s="217"/>
      <c r="E237" s="219"/>
      <c r="F237" s="217"/>
      <c r="G237" s="219"/>
      <c r="H237" s="91">
        <v>2013402</v>
      </c>
      <c r="I237" s="240" t="s">
        <v>88</v>
      </c>
      <c r="J237" s="235">
        <v>0</v>
      </c>
      <c r="K237" s="29">
        <v>0</v>
      </c>
      <c r="L237" s="29">
        <v>0</v>
      </c>
      <c r="M237" s="236"/>
      <c r="N237" s="242">
        <v>0</v>
      </c>
      <c r="O237" s="237"/>
      <c r="P237" s="238"/>
      <c r="T237" s="252" t="s">
        <v>388</v>
      </c>
      <c r="U237" s="190">
        <v>0</v>
      </c>
      <c r="V237" s="91" t="s">
        <v>121</v>
      </c>
      <c r="W237" s="190" t="s">
        <v>88</v>
      </c>
      <c r="X237" s="190">
        <v>2313</v>
      </c>
      <c r="Y237" s="256"/>
    </row>
    <row r="238" spans="1:25" ht="18" customHeight="1">
      <c r="A238" s="218"/>
      <c r="B238" s="217"/>
      <c r="C238" s="217"/>
      <c r="D238" s="217"/>
      <c r="E238" s="219"/>
      <c r="F238" s="217"/>
      <c r="G238" s="219"/>
      <c r="H238" s="91">
        <v>2013403</v>
      </c>
      <c r="I238" s="239" t="s">
        <v>89</v>
      </c>
      <c r="J238" s="235">
        <v>30</v>
      </c>
      <c r="K238" s="29">
        <v>15</v>
      </c>
      <c r="L238" s="29">
        <v>15</v>
      </c>
      <c r="M238" s="236">
        <f>+L238/K238</f>
        <v>1</v>
      </c>
      <c r="N238" s="242">
        <v>0</v>
      </c>
      <c r="O238" s="237"/>
      <c r="P238" s="238"/>
      <c r="T238" s="252" t="s">
        <v>389</v>
      </c>
      <c r="U238" s="190">
        <v>0</v>
      </c>
      <c r="V238" s="91" t="s">
        <v>91</v>
      </c>
      <c r="W238" s="190" t="s">
        <v>89</v>
      </c>
      <c r="X238" s="190">
        <v>540</v>
      </c>
      <c r="Y238" s="256"/>
    </row>
    <row r="239" spans="1:25" ht="18" customHeight="1">
      <c r="A239" s="218"/>
      <c r="B239" s="217"/>
      <c r="C239" s="217"/>
      <c r="D239" s="217"/>
      <c r="E239" s="219"/>
      <c r="F239" s="217"/>
      <c r="G239" s="219"/>
      <c r="H239" s="91">
        <v>2013450</v>
      </c>
      <c r="I239" s="239" t="s">
        <v>92</v>
      </c>
      <c r="J239" s="235">
        <v>0</v>
      </c>
      <c r="K239" s="29">
        <v>0</v>
      </c>
      <c r="L239" s="29">
        <v>0</v>
      </c>
      <c r="M239" s="236"/>
      <c r="N239" s="242">
        <v>0</v>
      </c>
      <c r="O239" s="237"/>
      <c r="P239" s="238"/>
      <c r="T239" s="252" t="s">
        <v>390</v>
      </c>
      <c r="U239" s="190">
        <v>38500</v>
      </c>
      <c r="V239" s="91" t="s">
        <v>94</v>
      </c>
      <c r="W239" s="190" t="s">
        <v>92</v>
      </c>
      <c r="X239" s="190">
        <v>0</v>
      </c>
      <c r="Y239" s="256"/>
    </row>
    <row r="240" spans="1:25" ht="18" customHeight="1">
      <c r="A240" s="218"/>
      <c r="B240" s="217"/>
      <c r="C240" s="217"/>
      <c r="D240" s="217"/>
      <c r="E240" s="219"/>
      <c r="F240" s="217"/>
      <c r="G240" s="219"/>
      <c r="H240" s="91">
        <v>2013499</v>
      </c>
      <c r="I240" s="239" t="s">
        <v>112</v>
      </c>
      <c r="J240" s="235">
        <v>0</v>
      </c>
      <c r="K240" s="29">
        <v>0</v>
      </c>
      <c r="L240" s="29">
        <v>0</v>
      </c>
      <c r="M240" s="236"/>
      <c r="N240" s="242">
        <v>0</v>
      </c>
      <c r="O240" s="237"/>
      <c r="P240" s="238"/>
      <c r="T240" s="252"/>
      <c r="V240" s="91" t="s">
        <v>114</v>
      </c>
      <c r="W240" s="190" t="s">
        <v>112</v>
      </c>
      <c r="X240" s="190">
        <v>0</v>
      </c>
      <c r="Y240" s="256"/>
    </row>
    <row r="241" spans="1:25" ht="18" customHeight="1">
      <c r="A241" s="218"/>
      <c r="B241" s="217"/>
      <c r="C241" s="217"/>
      <c r="D241" s="217"/>
      <c r="E241" s="219"/>
      <c r="F241" s="217"/>
      <c r="G241" s="219"/>
      <c r="H241" s="91">
        <v>20135</v>
      </c>
      <c r="I241" s="240" t="s">
        <v>391</v>
      </c>
      <c r="J241" s="235">
        <v>0</v>
      </c>
      <c r="K241" s="29">
        <v>0</v>
      </c>
      <c r="L241" s="29">
        <v>0</v>
      </c>
      <c r="M241" s="236"/>
      <c r="N241" s="242">
        <v>0</v>
      </c>
      <c r="O241" s="237"/>
      <c r="P241" s="238"/>
      <c r="T241" s="252"/>
      <c r="V241" s="91" t="s">
        <v>392</v>
      </c>
      <c r="W241" s="190" t="s">
        <v>391</v>
      </c>
      <c r="X241" s="190">
        <v>2734.93</v>
      </c>
      <c r="Y241" s="256"/>
    </row>
    <row r="242" spans="1:25" ht="18" customHeight="1">
      <c r="A242" s="218"/>
      <c r="B242" s="217"/>
      <c r="C242" s="217"/>
      <c r="D242" s="217"/>
      <c r="E242" s="219"/>
      <c r="F242" s="217"/>
      <c r="G242" s="219"/>
      <c r="H242" s="91">
        <v>2013501</v>
      </c>
      <c r="I242" s="244" t="s">
        <v>393</v>
      </c>
      <c r="J242" s="235">
        <v>0</v>
      </c>
      <c r="K242" s="29">
        <v>0</v>
      </c>
      <c r="L242" s="29">
        <v>0</v>
      </c>
      <c r="M242" s="236"/>
      <c r="N242" s="242">
        <v>0</v>
      </c>
      <c r="O242" s="237"/>
      <c r="P242" s="238"/>
      <c r="T242" s="252"/>
      <c r="V242" s="245" t="s">
        <v>339</v>
      </c>
      <c r="W242" s="190" t="s">
        <v>393</v>
      </c>
      <c r="X242" s="190">
        <v>0</v>
      </c>
      <c r="Y242" s="256"/>
    </row>
    <row r="243" spans="1:25" ht="18" customHeight="1">
      <c r="A243" s="218"/>
      <c r="B243" s="217"/>
      <c r="C243" s="217"/>
      <c r="D243" s="217"/>
      <c r="E243" s="219"/>
      <c r="F243" s="217"/>
      <c r="G243" s="219"/>
      <c r="H243" s="91">
        <v>2013502</v>
      </c>
      <c r="I243" s="240" t="s">
        <v>88</v>
      </c>
      <c r="J243" s="235">
        <v>0</v>
      </c>
      <c r="K243" s="29">
        <v>0</v>
      </c>
      <c r="L243" s="29">
        <v>0</v>
      </c>
      <c r="M243" s="236"/>
      <c r="N243" s="242">
        <v>0</v>
      </c>
      <c r="O243" s="237"/>
      <c r="P243" s="238"/>
      <c r="T243" s="252"/>
      <c r="V243" s="91" t="s">
        <v>121</v>
      </c>
      <c r="W243" s="190" t="s">
        <v>88</v>
      </c>
      <c r="X243" s="190">
        <v>0</v>
      </c>
      <c r="Y243" s="256"/>
    </row>
    <row r="244" spans="1:25" ht="18" customHeight="1">
      <c r="A244" s="218"/>
      <c r="B244" s="217"/>
      <c r="C244" s="217"/>
      <c r="D244" s="217"/>
      <c r="E244" s="219"/>
      <c r="F244" s="217"/>
      <c r="G244" s="219"/>
      <c r="H244" s="91">
        <v>2013503</v>
      </c>
      <c r="I244" s="241" t="s">
        <v>89</v>
      </c>
      <c r="J244" s="235">
        <v>0</v>
      </c>
      <c r="K244" s="29">
        <v>0</v>
      </c>
      <c r="L244" s="29">
        <v>0</v>
      </c>
      <c r="M244" s="236"/>
      <c r="N244" s="242">
        <v>0</v>
      </c>
      <c r="O244" s="237"/>
      <c r="P244" s="238"/>
      <c r="T244" s="252"/>
      <c r="V244" s="91" t="s">
        <v>91</v>
      </c>
      <c r="W244" s="190" t="s">
        <v>89</v>
      </c>
      <c r="X244" s="190">
        <v>0</v>
      </c>
      <c r="Y244" s="256"/>
    </row>
    <row r="245" spans="1:25" ht="18" customHeight="1">
      <c r="A245" s="218"/>
      <c r="B245" s="217"/>
      <c r="C245" s="217"/>
      <c r="D245" s="217"/>
      <c r="E245" s="219"/>
      <c r="F245" s="217"/>
      <c r="G245" s="219"/>
      <c r="H245" s="91">
        <v>2013550</v>
      </c>
      <c r="I245" s="239" t="s">
        <v>92</v>
      </c>
      <c r="J245" s="235">
        <v>0</v>
      </c>
      <c r="K245" s="29">
        <v>0</v>
      </c>
      <c r="L245" s="29">
        <v>0</v>
      </c>
      <c r="M245" s="236"/>
      <c r="N245" s="242">
        <v>0</v>
      </c>
      <c r="O245" s="237"/>
      <c r="P245" s="238"/>
      <c r="T245" s="252"/>
      <c r="V245" s="91" t="s">
        <v>94</v>
      </c>
      <c r="W245" s="190" t="s">
        <v>92</v>
      </c>
      <c r="X245" s="190">
        <v>0</v>
      </c>
      <c r="Y245" s="256"/>
    </row>
    <row r="246" spans="1:25" ht="18" customHeight="1">
      <c r="A246" s="218"/>
      <c r="B246" s="217"/>
      <c r="C246" s="217"/>
      <c r="D246" s="217"/>
      <c r="E246" s="219"/>
      <c r="F246" s="217"/>
      <c r="G246" s="219"/>
      <c r="H246" s="91">
        <v>2013599</v>
      </c>
      <c r="I246" s="239" t="s">
        <v>112</v>
      </c>
      <c r="J246" s="235">
        <v>0</v>
      </c>
      <c r="K246" s="29">
        <v>0</v>
      </c>
      <c r="L246" s="29">
        <v>0</v>
      </c>
      <c r="M246" s="236"/>
      <c r="N246" s="242">
        <v>0</v>
      </c>
      <c r="O246" s="237"/>
      <c r="P246" s="238"/>
      <c r="T246" s="252"/>
      <c r="V246" s="91" t="s">
        <v>114</v>
      </c>
      <c r="W246" s="190" t="s">
        <v>112</v>
      </c>
      <c r="X246" s="190">
        <v>0</v>
      </c>
      <c r="Y246" s="256"/>
    </row>
    <row r="247" spans="1:25" ht="18" customHeight="1">
      <c r="A247" s="218"/>
      <c r="B247" s="217"/>
      <c r="C247" s="217"/>
      <c r="D247" s="217"/>
      <c r="E247" s="219"/>
      <c r="F247" s="217"/>
      <c r="G247" s="219"/>
      <c r="H247" s="91">
        <v>20136</v>
      </c>
      <c r="I247" s="239" t="s">
        <v>394</v>
      </c>
      <c r="J247" s="235">
        <v>0</v>
      </c>
      <c r="K247" s="29">
        <v>0</v>
      </c>
      <c r="L247" s="29">
        <v>0</v>
      </c>
      <c r="M247" s="236"/>
      <c r="N247" s="242">
        <v>0</v>
      </c>
      <c r="O247" s="237"/>
      <c r="P247" s="238"/>
      <c r="T247" s="252"/>
      <c r="V247" s="91" t="s">
        <v>395</v>
      </c>
      <c r="W247" s="190" t="s">
        <v>394</v>
      </c>
      <c r="X247" s="190">
        <v>0</v>
      </c>
      <c r="Y247" s="256"/>
    </row>
    <row r="248" spans="1:25" ht="18" customHeight="1">
      <c r="A248" s="218"/>
      <c r="B248" s="217"/>
      <c r="C248" s="217"/>
      <c r="D248" s="217"/>
      <c r="E248" s="219"/>
      <c r="F248" s="217"/>
      <c r="G248" s="219"/>
      <c r="H248" s="91">
        <v>2013601</v>
      </c>
      <c r="I248" s="244" t="s">
        <v>396</v>
      </c>
      <c r="J248" s="235">
        <v>1554</v>
      </c>
      <c r="K248" s="29">
        <v>1163</v>
      </c>
      <c r="L248" s="29">
        <v>1163</v>
      </c>
      <c r="M248" s="236">
        <f>+L248/K248</f>
        <v>1</v>
      </c>
      <c r="N248" s="242">
        <v>1135</v>
      </c>
      <c r="O248" s="237">
        <f>+L248/N248-1</f>
        <v>0.02466960352422909</v>
      </c>
      <c r="P248" s="238"/>
      <c r="T248" s="252"/>
      <c r="V248" s="245" t="s">
        <v>397</v>
      </c>
      <c r="W248" s="190" t="s">
        <v>396</v>
      </c>
      <c r="X248" s="190">
        <v>21664</v>
      </c>
      <c r="Y248" s="256"/>
    </row>
    <row r="249" spans="1:25" ht="18" customHeight="1">
      <c r="A249" s="218"/>
      <c r="B249" s="217"/>
      <c r="C249" s="217"/>
      <c r="D249" s="217"/>
      <c r="E249" s="219"/>
      <c r="F249" s="217"/>
      <c r="G249" s="219"/>
      <c r="H249" s="91">
        <v>2013602</v>
      </c>
      <c r="I249" s="240" t="s">
        <v>88</v>
      </c>
      <c r="J249" s="235">
        <v>0</v>
      </c>
      <c r="K249" s="29">
        <v>0</v>
      </c>
      <c r="L249" s="29">
        <v>0</v>
      </c>
      <c r="M249" s="236"/>
      <c r="N249" s="242">
        <v>0</v>
      </c>
      <c r="O249" s="237"/>
      <c r="P249" s="238"/>
      <c r="T249" s="252"/>
      <c r="V249" s="91" t="s">
        <v>121</v>
      </c>
      <c r="W249" s="190" t="s">
        <v>88</v>
      </c>
      <c r="X249" s="190">
        <v>5400</v>
      </c>
      <c r="Y249" s="256"/>
    </row>
    <row r="250" spans="1:25" ht="18" customHeight="1">
      <c r="A250" s="218"/>
      <c r="B250" s="217"/>
      <c r="C250" s="217"/>
      <c r="D250" s="217"/>
      <c r="E250" s="219"/>
      <c r="F250" s="217"/>
      <c r="G250" s="219"/>
      <c r="H250" s="91">
        <v>2013603</v>
      </c>
      <c r="I250" s="240" t="s">
        <v>89</v>
      </c>
      <c r="J250" s="235">
        <v>0</v>
      </c>
      <c r="K250" s="29">
        <v>0</v>
      </c>
      <c r="L250" s="29">
        <v>0</v>
      </c>
      <c r="M250" s="236"/>
      <c r="N250" s="242">
        <v>0</v>
      </c>
      <c r="O250" s="237"/>
      <c r="P250" s="238"/>
      <c r="T250" s="252"/>
      <c r="V250" s="91" t="s">
        <v>91</v>
      </c>
      <c r="W250" s="190" t="s">
        <v>89</v>
      </c>
      <c r="X250" s="190">
        <v>357</v>
      </c>
      <c r="Y250" s="256"/>
    </row>
    <row r="251" spans="1:25" ht="18" customHeight="1">
      <c r="A251" s="218"/>
      <c r="B251" s="217"/>
      <c r="C251" s="217"/>
      <c r="D251" s="217"/>
      <c r="E251" s="219"/>
      <c r="F251" s="217"/>
      <c r="G251" s="219"/>
      <c r="H251" s="91">
        <v>2013650</v>
      </c>
      <c r="I251" s="239" t="s">
        <v>92</v>
      </c>
      <c r="J251" s="235">
        <v>0</v>
      </c>
      <c r="K251" s="29">
        <v>0</v>
      </c>
      <c r="L251" s="29">
        <v>0</v>
      </c>
      <c r="M251" s="236"/>
      <c r="N251" s="242">
        <v>0</v>
      </c>
      <c r="O251" s="237"/>
      <c r="P251" s="238"/>
      <c r="T251" s="252"/>
      <c r="V251" s="91" t="s">
        <v>94</v>
      </c>
      <c r="W251" s="190" t="s">
        <v>92</v>
      </c>
      <c r="X251" s="190">
        <v>0</v>
      </c>
      <c r="Y251" s="256"/>
    </row>
    <row r="252" spans="1:25" ht="18" customHeight="1">
      <c r="A252" s="218"/>
      <c r="B252" s="217"/>
      <c r="C252" s="217"/>
      <c r="D252" s="217"/>
      <c r="E252" s="219"/>
      <c r="F252" s="217"/>
      <c r="G252" s="219"/>
      <c r="H252" s="91">
        <v>2013699</v>
      </c>
      <c r="I252" s="239" t="s">
        <v>112</v>
      </c>
      <c r="J252" s="235">
        <v>0</v>
      </c>
      <c r="K252" s="29">
        <v>0</v>
      </c>
      <c r="L252" s="29">
        <v>0</v>
      </c>
      <c r="M252" s="236"/>
      <c r="N252" s="242">
        <v>0</v>
      </c>
      <c r="O252" s="237"/>
      <c r="P252" s="238"/>
      <c r="T252" s="252"/>
      <c r="V252" s="91" t="s">
        <v>114</v>
      </c>
      <c r="W252" s="190" t="s">
        <v>112</v>
      </c>
      <c r="X252" s="190">
        <v>4677</v>
      </c>
      <c r="Y252" s="256"/>
    </row>
    <row r="253" spans="1:25" ht="18" customHeight="1">
      <c r="A253" s="218"/>
      <c r="B253" s="217"/>
      <c r="C253" s="217"/>
      <c r="D253" s="217"/>
      <c r="E253" s="219"/>
      <c r="F253" s="217"/>
      <c r="G253" s="219"/>
      <c r="H253" s="91">
        <v>20199</v>
      </c>
      <c r="I253" s="239" t="s">
        <v>398</v>
      </c>
      <c r="J253" s="235">
        <v>1554</v>
      </c>
      <c r="K253" s="29">
        <v>1163</v>
      </c>
      <c r="L253" s="29">
        <v>1163</v>
      </c>
      <c r="M253" s="236">
        <f>+L253/K253</f>
        <v>1</v>
      </c>
      <c r="N253" s="242">
        <v>1135</v>
      </c>
      <c r="O253" s="237">
        <f>+L253/N253-1</f>
        <v>0.02466960352422909</v>
      </c>
      <c r="P253" s="238"/>
      <c r="T253" s="252"/>
      <c r="V253" s="91" t="s">
        <v>399</v>
      </c>
      <c r="W253" s="190" t="s">
        <v>398</v>
      </c>
      <c r="X253" s="190">
        <v>11230</v>
      </c>
      <c r="Y253" s="256"/>
    </row>
    <row r="254" spans="1:25" ht="18.75" customHeight="1">
      <c r="A254" s="218"/>
      <c r="B254" s="217"/>
      <c r="C254" s="217"/>
      <c r="D254" s="217"/>
      <c r="E254" s="219"/>
      <c r="F254" s="217"/>
      <c r="G254" s="219"/>
      <c r="H254" s="91">
        <v>2019901</v>
      </c>
      <c r="I254" s="244" t="s">
        <v>400</v>
      </c>
      <c r="J254" s="235">
        <v>7723</v>
      </c>
      <c r="K254" s="29">
        <v>6060</v>
      </c>
      <c r="L254" s="29">
        <v>6060</v>
      </c>
      <c r="M254" s="236">
        <f>+L254/K254</f>
        <v>1</v>
      </c>
      <c r="N254" s="242">
        <v>6103</v>
      </c>
      <c r="O254" s="237">
        <f>+L254/N254-1</f>
        <v>-0.007045715222021909</v>
      </c>
      <c r="P254" s="238"/>
      <c r="T254" s="252"/>
      <c r="V254" s="245" t="s">
        <v>401</v>
      </c>
      <c r="W254" s="190" t="s">
        <v>400</v>
      </c>
      <c r="X254" s="190">
        <v>179843.68</v>
      </c>
      <c r="Y254" s="260"/>
    </row>
    <row r="255" spans="1:25" ht="18" customHeight="1">
      <c r="A255" s="218"/>
      <c r="B255" s="217"/>
      <c r="C255" s="217"/>
      <c r="D255" s="217"/>
      <c r="E255" s="219"/>
      <c r="F255" s="217"/>
      <c r="G255" s="219"/>
      <c r="H255" s="91">
        <v>2019999</v>
      </c>
      <c r="I255" s="240" t="s">
        <v>402</v>
      </c>
      <c r="J255" s="235">
        <v>0</v>
      </c>
      <c r="K255" s="29">
        <v>0</v>
      </c>
      <c r="L255" s="29">
        <v>0</v>
      </c>
      <c r="M255" s="236"/>
      <c r="N255" s="242">
        <v>0</v>
      </c>
      <c r="O255" s="237"/>
      <c r="P255" s="238"/>
      <c r="T255" s="252"/>
      <c r="V255" s="91" t="s">
        <v>403</v>
      </c>
      <c r="W255" s="190" t="s">
        <v>402</v>
      </c>
      <c r="X255" s="190">
        <v>6648.72</v>
      </c>
      <c r="Y255" s="256"/>
    </row>
    <row r="256" spans="1:25" ht="18" customHeight="1">
      <c r="A256" s="218"/>
      <c r="B256" s="217"/>
      <c r="C256" s="217"/>
      <c r="D256" s="217"/>
      <c r="E256" s="219"/>
      <c r="F256" s="217"/>
      <c r="G256" s="219"/>
      <c r="H256" s="91">
        <v>202</v>
      </c>
      <c r="I256" s="240" t="s">
        <v>404</v>
      </c>
      <c r="J256" s="235">
        <v>7723</v>
      </c>
      <c r="K256" s="29">
        <v>6060</v>
      </c>
      <c r="L256" s="29">
        <v>6060</v>
      </c>
      <c r="M256" s="236">
        <f>+L256/K256</f>
        <v>1</v>
      </c>
      <c r="N256" s="242">
        <v>6103</v>
      </c>
      <c r="O256" s="237">
        <f>+L256/N256-1</f>
        <v>-0.007045715222021909</v>
      </c>
      <c r="P256" s="238"/>
      <c r="T256" s="252"/>
      <c r="V256" s="91" t="s">
        <v>405</v>
      </c>
      <c r="W256" s="190" t="s">
        <v>404</v>
      </c>
      <c r="X256" s="190">
        <v>173194.51</v>
      </c>
      <c r="Y256" s="256"/>
    </row>
    <row r="257" spans="1:25" ht="18" customHeight="1">
      <c r="A257" s="218"/>
      <c r="B257" s="217"/>
      <c r="C257" s="217"/>
      <c r="D257" s="217"/>
      <c r="E257" s="219"/>
      <c r="F257" s="217"/>
      <c r="G257" s="219"/>
      <c r="H257" s="91">
        <v>20201</v>
      </c>
      <c r="I257" s="229" t="s">
        <v>14</v>
      </c>
      <c r="J257" s="175">
        <f>+SUM(J258,J259)</f>
        <v>0</v>
      </c>
      <c r="K257" s="175">
        <f>+SUM(K258,K259)</f>
        <v>0</v>
      </c>
      <c r="L257" s="175">
        <f>+SUM(L258,L259)</f>
        <v>0</v>
      </c>
      <c r="M257" s="231"/>
      <c r="N257" s="175">
        <f>+SUM(N258,N259)</f>
        <v>0</v>
      </c>
      <c r="O257" s="232"/>
      <c r="P257" s="233"/>
      <c r="Q257" s="186"/>
      <c r="R257" s="186"/>
      <c r="S257" s="186"/>
      <c r="T257" s="251"/>
      <c r="U257" s="186"/>
      <c r="V257" s="245" t="s">
        <v>406</v>
      </c>
      <c r="W257" s="186" t="s">
        <v>14</v>
      </c>
      <c r="X257" s="186">
        <v>0</v>
      </c>
      <c r="Y257" s="255"/>
    </row>
    <row r="258" spans="1:25" ht="18" customHeight="1">
      <c r="A258" s="218"/>
      <c r="B258" s="217"/>
      <c r="C258" s="217"/>
      <c r="D258" s="217"/>
      <c r="E258" s="219"/>
      <c r="F258" s="217"/>
      <c r="G258" s="219"/>
      <c r="H258" s="91">
        <v>2020101</v>
      </c>
      <c r="I258" s="239" t="s">
        <v>407</v>
      </c>
      <c r="J258" s="235">
        <v>0</v>
      </c>
      <c r="K258" s="235"/>
      <c r="L258" s="29">
        <v>0</v>
      </c>
      <c r="M258" s="236"/>
      <c r="N258" s="266">
        <v>0</v>
      </c>
      <c r="O258" s="237"/>
      <c r="P258" s="238"/>
      <c r="T258" s="252"/>
      <c r="V258" s="245" t="s">
        <v>345</v>
      </c>
      <c r="W258" s="190" t="s">
        <v>407</v>
      </c>
      <c r="X258" s="190">
        <v>0</v>
      </c>
      <c r="Y258" s="256"/>
    </row>
    <row r="259" spans="1:25" ht="18" customHeight="1">
      <c r="A259" s="218"/>
      <c r="B259" s="217"/>
      <c r="C259" s="217"/>
      <c r="D259" s="217"/>
      <c r="E259" s="219"/>
      <c r="F259" s="217"/>
      <c r="G259" s="219"/>
      <c r="H259" s="91">
        <v>2020102</v>
      </c>
      <c r="I259" s="239" t="s">
        <v>408</v>
      </c>
      <c r="J259" s="235">
        <v>0</v>
      </c>
      <c r="K259" s="235"/>
      <c r="L259" s="29">
        <v>0</v>
      </c>
      <c r="M259" s="236"/>
      <c r="N259" s="266">
        <v>0</v>
      </c>
      <c r="O259" s="237"/>
      <c r="P259" s="238"/>
      <c r="T259" s="252"/>
      <c r="V259" s="91" t="s">
        <v>121</v>
      </c>
      <c r="W259" s="190" t="s">
        <v>408</v>
      </c>
      <c r="X259" s="190">
        <v>0</v>
      </c>
      <c r="Y259" s="256"/>
    </row>
    <row r="260" spans="1:25" ht="18" customHeight="1">
      <c r="A260" s="218"/>
      <c r="B260" s="217"/>
      <c r="C260" s="217"/>
      <c r="D260" s="217"/>
      <c r="E260" s="219"/>
      <c r="F260" s="217"/>
      <c r="G260" s="219"/>
      <c r="H260" s="91">
        <v>2020103</v>
      </c>
      <c r="I260" s="229" t="s">
        <v>16</v>
      </c>
      <c r="J260" s="175">
        <f>+SUM(J261,J270)</f>
        <v>0</v>
      </c>
      <c r="K260" s="175">
        <f>+SUM(K261,K270)</f>
        <v>0</v>
      </c>
      <c r="L260" s="175">
        <f>+SUM(L261,L270)</f>
        <v>0</v>
      </c>
      <c r="M260" s="231"/>
      <c r="N260" s="175">
        <f>+SUM(N261,N270)</f>
        <v>174</v>
      </c>
      <c r="O260" s="232">
        <f>+L260/N260-1</f>
        <v>-1</v>
      </c>
      <c r="P260" s="233"/>
      <c r="Q260" s="186"/>
      <c r="R260" s="186"/>
      <c r="S260" s="186"/>
      <c r="T260" s="251"/>
      <c r="U260" s="186"/>
      <c r="V260" s="245" t="s">
        <v>91</v>
      </c>
      <c r="W260" s="186"/>
      <c r="X260" s="186"/>
      <c r="Y260" s="258"/>
    </row>
    <row r="261" spans="1:25" ht="18" customHeight="1">
      <c r="A261" s="218"/>
      <c r="B261" s="217"/>
      <c r="C261" s="217"/>
      <c r="D261" s="217"/>
      <c r="E261" s="219"/>
      <c r="F261" s="217"/>
      <c r="G261" s="219"/>
      <c r="H261" s="91">
        <v>2020104</v>
      </c>
      <c r="I261" s="240" t="s">
        <v>409</v>
      </c>
      <c r="J261" s="235">
        <v>0</v>
      </c>
      <c r="K261" s="235"/>
      <c r="L261" s="29">
        <v>0</v>
      </c>
      <c r="M261" s="236"/>
      <c r="N261" s="242">
        <v>174</v>
      </c>
      <c r="O261" s="237">
        <f>+L261/N261-1</f>
        <v>-1</v>
      </c>
      <c r="P261" s="238"/>
      <c r="T261" s="252"/>
      <c r="V261" s="91" t="s">
        <v>94</v>
      </c>
      <c r="Y261" s="256"/>
    </row>
    <row r="262" spans="1:25" ht="18" customHeight="1">
      <c r="A262" s="218"/>
      <c r="B262" s="217"/>
      <c r="C262" s="217"/>
      <c r="D262" s="217"/>
      <c r="E262" s="219"/>
      <c r="F262" s="217"/>
      <c r="G262" s="219"/>
      <c r="H262" s="91">
        <v>2020150</v>
      </c>
      <c r="I262" s="240" t="s">
        <v>410</v>
      </c>
      <c r="J262" s="235">
        <v>0</v>
      </c>
      <c r="K262" s="235"/>
      <c r="L262" s="29">
        <v>0</v>
      </c>
      <c r="M262" s="236"/>
      <c r="N262" s="267">
        <v>0</v>
      </c>
      <c r="O262" s="237"/>
      <c r="P262" s="238"/>
      <c r="T262" s="252"/>
      <c r="V262" s="91" t="s">
        <v>363</v>
      </c>
      <c r="Y262" s="256"/>
    </row>
    <row r="263" spans="1:25" ht="18" customHeight="1">
      <c r="A263" s="218"/>
      <c r="B263" s="217"/>
      <c r="C263" s="217"/>
      <c r="D263" s="217"/>
      <c r="E263" s="219"/>
      <c r="F263" s="217"/>
      <c r="G263" s="219"/>
      <c r="H263" s="91">
        <v>2020199</v>
      </c>
      <c r="I263" s="239" t="s">
        <v>411</v>
      </c>
      <c r="J263" s="235">
        <v>0</v>
      </c>
      <c r="K263" s="235"/>
      <c r="L263" s="29">
        <v>0</v>
      </c>
      <c r="M263" s="236"/>
      <c r="N263" s="267">
        <v>0</v>
      </c>
      <c r="O263" s="237"/>
      <c r="P263" s="238"/>
      <c r="T263" s="252"/>
      <c r="V263" s="91" t="s">
        <v>114</v>
      </c>
      <c r="Y263" s="256"/>
    </row>
    <row r="264" spans="1:25" ht="18" customHeight="1">
      <c r="A264" s="218"/>
      <c r="B264" s="217"/>
      <c r="C264" s="217"/>
      <c r="D264" s="217"/>
      <c r="E264" s="219"/>
      <c r="F264" s="217"/>
      <c r="G264" s="219"/>
      <c r="H264" s="91">
        <v>20202</v>
      </c>
      <c r="I264" s="239" t="s">
        <v>412</v>
      </c>
      <c r="J264" s="235">
        <v>0</v>
      </c>
      <c r="K264" s="235"/>
      <c r="L264" s="29">
        <v>0</v>
      </c>
      <c r="M264" s="236"/>
      <c r="N264" s="267">
        <v>0</v>
      </c>
      <c r="O264" s="237"/>
      <c r="P264" s="238"/>
      <c r="T264" s="252"/>
      <c r="V264" s="91" t="s">
        <v>413</v>
      </c>
      <c r="Y264" s="256"/>
    </row>
    <row r="265" spans="1:25" ht="18" customHeight="1">
      <c r="A265" s="218"/>
      <c r="B265" s="217"/>
      <c r="C265" s="217"/>
      <c r="D265" s="217"/>
      <c r="E265" s="219"/>
      <c r="F265" s="217"/>
      <c r="G265" s="219"/>
      <c r="H265" s="91">
        <v>2020201</v>
      </c>
      <c r="I265" s="239" t="s">
        <v>414</v>
      </c>
      <c r="J265" s="235">
        <v>0</v>
      </c>
      <c r="K265" s="235"/>
      <c r="L265" s="29">
        <v>0</v>
      </c>
      <c r="M265" s="236"/>
      <c r="N265" s="267">
        <v>0</v>
      </c>
      <c r="O265" s="237"/>
      <c r="P265" s="238"/>
      <c r="T265" s="252"/>
      <c r="V265" s="245" t="s">
        <v>347</v>
      </c>
      <c r="Y265" s="256"/>
    </row>
    <row r="266" spans="1:25" ht="18" customHeight="1">
      <c r="A266" s="218"/>
      <c r="B266" s="217"/>
      <c r="C266" s="217"/>
      <c r="D266" s="217"/>
      <c r="E266" s="219"/>
      <c r="F266" s="217"/>
      <c r="G266" s="219"/>
      <c r="H266" s="91">
        <v>2020202</v>
      </c>
      <c r="I266" s="240" t="s">
        <v>415</v>
      </c>
      <c r="J266" s="235">
        <v>0</v>
      </c>
      <c r="K266" s="235"/>
      <c r="L266" s="29">
        <v>0</v>
      </c>
      <c r="M266" s="236"/>
      <c r="N266" s="267">
        <v>0</v>
      </c>
      <c r="O266" s="237"/>
      <c r="P266" s="238"/>
      <c r="T266" s="252"/>
      <c r="V266" s="91" t="s">
        <v>416</v>
      </c>
      <c r="Y266" s="256"/>
    </row>
    <row r="267" spans="1:25" ht="18" customHeight="1">
      <c r="A267" s="218"/>
      <c r="B267" s="217"/>
      <c r="C267" s="217"/>
      <c r="D267" s="217"/>
      <c r="E267" s="219"/>
      <c r="F267" s="217"/>
      <c r="G267" s="219"/>
      <c r="H267" s="91">
        <v>20203</v>
      </c>
      <c r="I267" s="240" t="s">
        <v>417</v>
      </c>
      <c r="J267" s="235">
        <v>0</v>
      </c>
      <c r="K267" s="235"/>
      <c r="L267" s="29">
        <v>0</v>
      </c>
      <c r="M267" s="236"/>
      <c r="N267" s="267">
        <v>0</v>
      </c>
      <c r="O267" s="237"/>
      <c r="P267" s="238"/>
      <c r="T267" s="252"/>
      <c r="V267" s="91" t="s">
        <v>418</v>
      </c>
      <c r="Y267" s="256"/>
    </row>
    <row r="268" spans="1:25" ht="18" customHeight="1">
      <c r="A268" s="218"/>
      <c r="B268" s="217"/>
      <c r="C268" s="217"/>
      <c r="D268" s="217"/>
      <c r="E268" s="219"/>
      <c r="F268" s="217"/>
      <c r="G268" s="219"/>
      <c r="H268" s="91">
        <v>2020301</v>
      </c>
      <c r="I268" s="240" t="s">
        <v>419</v>
      </c>
      <c r="J268" s="235">
        <v>0</v>
      </c>
      <c r="K268" s="235"/>
      <c r="L268" s="29">
        <v>0</v>
      </c>
      <c r="M268" s="236"/>
      <c r="N268" s="242">
        <v>0</v>
      </c>
      <c r="O268" s="237"/>
      <c r="P268" s="238"/>
      <c r="T268" s="252"/>
      <c r="V268" s="245" t="s">
        <v>350</v>
      </c>
      <c r="Y268" s="256"/>
    </row>
    <row r="269" spans="1:25" ht="18" customHeight="1">
      <c r="A269" s="218"/>
      <c r="B269" s="217"/>
      <c r="C269" s="217"/>
      <c r="D269" s="217"/>
      <c r="E269" s="219"/>
      <c r="F269" s="217"/>
      <c r="G269" s="219"/>
      <c r="H269" s="91">
        <v>2020302</v>
      </c>
      <c r="I269" s="240" t="s">
        <v>420</v>
      </c>
      <c r="J269" s="235">
        <v>0</v>
      </c>
      <c r="K269" s="235"/>
      <c r="L269" s="29">
        <v>0</v>
      </c>
      <c r="M269" s="236"/>
      <c r="N269" s="267">
        <v>174</v>
      </c>
      <c r="O269" s="237">
        <f>+L269/N269-1</f>
        <v>-1</v>
      </c>
      <c r="P269" s="238"/>
      <c r="T269" s="252"/>
      <c r="V269" s="91" t="s">
        <v>421</v>
      </c>
      <c r="Y269" s="256"/>
    </row>
    <row r="270" spans="1:25" ht="18" customHeight="1">
      <c r="A270" s="218"/>
      <c r="B270" s="217"/>
      <c r="C270" s="217"/>
      <c r="D270" s="217"/>
      <c r="E270" s="219"/>
      <c r="F270" s="217"/>
      <c r="G270" s="219"/>
      <c r="H270" s="91">
        <v>2020303</v>
      </c>
      <c r="I270" s="240" t="s">
        <v>422</v>
      </c>
      <c r="J270" s="235">
        <v>0</v>
      </c>
      <c r="K270" s="235"/>
      <c r="L270" s="29">
        <v>0</v>
      </c>
      <c r="M270" s="236"/>
      <c r="N270" s="242">
        <v>0</v>
      </c>
      <c r="O270" s="237"/>
      <c r="P270" s="238"/>
      <c r="T270" s="252"/>
      <c r="V270" s="91" t="s">
        <v>423</v>
      </c>
      <c r="Y270" s="256"/>
    </row>
    <row r="271" spans="1:25" ht="18" customHeight="1">
      <c r="A271" s="218"/>
      <c r="B271" s="217"/>
      <c r="C271" s="217"/>
      <c r="D271" s="217"/>
      <c r="E271" s="219"/>
      <c r="F271" s="217"/>
      <c r="G271" s="219"/>
      <c r="H271" s="91">
        <v>2020304</v>
      </c>
      <c r="I271" s="241" t="s">
        <v>424</v>
      </c>
      <c r="J271" s="235">
        <v>0</v>
      </c>
      <c r="K271" s="235"/>
      <c r="L271" s="29">
        <v>0</v>
      </c>
      <c r="M271" s="236"/>
      <c r="N271" s="242">
        <v>0</v>
      </c>
      <c r="O271" s="237"/>
      <c r="P271" s="238"/>
      <c r="T271" s="252"/>
      <c r="V271" s="91" t="s">
        <v>425</v>
      </c>
      <c r="Y271" s="256"/>
    </row>
    <row r="272" spans="1:26" ht="18" customHeight="1">
      <c r="A272" s="218"/>
      <c r="B272" s="217"/>
      <c r="C272" s="217"/>
      <c r="D272" s="217"/>
      <c r="E272" s="219"/>
      <c r="F272" s="217"/>
      <c r="G272" s="219"/>
      <c r="H272" s="91">
        <v>2020305</v>
      </c>
      <c r="I272" s="234" t="s">
        <v>18</v>
      </c>
      <c r="J272" s="175">
        <f>+SUM(J273,J283,J305,J312,J324,J333,J347,J356,J365)</f>
        <v>96488</v>
      </c>
      <c r="K272" s="175">
        <f>+SUM(K273,K283,K305,K312,K324,K333,K347,K356,K365)</f>
        <v>96215</v>
      </c>
      <c r="L272" s="175">
        <f>+SUM(L273,L283,L305,L312,L324,L333,L347,L356,L365)</f>
        <v>96192</v>
      </c>
      <c r="M272" s="231">
        <f>+L272/K272</f>
        <v>0.9997609520345061</v>
      </c>
      <c r="N272" s="175">
        <f>+SUM(N273,N283,N305,N312,N324,N333,N347,N356,N365)</f>
        <v>97591</v>
      </c>
      <c r="O272" s="232">
        <f>+L272/N272-1</f>
        <v>-0.01433533829963829</v>
      </c>
      <c r="P272" s="233"/>
      <c r="Q272" s="186"/>
      <c r="R272" s="186"/>
      <c r="S272" s="186"/>
      <c r="T272" s="251"/>
      <c r="U272" s="186"/>
      <c r="V272" s="245" t="s">
        <v>426</v>
      </c>
      <c r="W272" s="186"/>
      <c r="X272" s="186"/>
      <c r="Y272" s="255"/>
      <c r="Z272" s="270"/>
    </row>
    <row r="273" spans="1:25" ht="18" customHeight="1">
      <c r="A273" s="218"/>
      <c r="B273" s="217"/>
      <c r="C273" s="217"/>
      <c r="D273" s="217"/>
      <c r="E273" s="219"/>
      <c r="F273" s="217"/>
      <c r="G273" s="219"/>
      <c r="H273" s="91">
        <v>2020399</v>
      </c>
      <c r="I273" s="234" t="s">
        <v>427</v>
      </c>
      <c r="J273" s="235">
        <v>14619</v>
      </c>
      <c r="K273" s="29">
        <v>7996</v>
      </c>
      <c r="L273" s="29">
        <v>7996</v>
      </c>
      <c r="M273" s="236">
        <f>+L273/K273</f>
        <v>1</v>
      </c>
      <c r="N273" s="242">
        <v>9997</v>
      </c>
      <c r="O273" s="237">
        <f>+L273/N273-1</f>
        <v>-0.20016004801440435</v>
      </c>
      <c r="P273" s="238"/>
      <c r="T273" s="252"/>
      <c r="V273" s="91" t="s">
        <v>428</v>
      </c>
      <c r="Y273" s="256"/>
    </row>
    <row r="274" spans="1:25" ht="18" customHeight="1">
      <c r="A274" s="218"/>
      <c r="B274" s="217"/>
      <c r="C274" s="217"/>
      <c r="D274" s="217"/>
      <c r="E274" s="219"/>
      <c r="F274" s="217"/>
      <c r="G274" s="219"/>
      <c r="H274" s="91">
        <v>20204</v>
      </c>
      <c r="I274" s="239" t="s">
        <v>429</v>
      </c>
      <c r="J274" s="235">
        <v>0</v>
      </c>
      <c r="K274" s="29">
        <v>0</v>
      </c>
      <c r="L274" s="29">
        <v>0</v>
      </c>
      <c r="M274" s="236"/>
      <c r="N274" s="242">
        <v>0</v>
      </c>
      <c r="O274" s="237"/>
      <c r="P274" s="238"/>
      <c r="T274" s="252"/>
      <c r="V274" s="91" t="s">
        <v>430</v>
      </c>
      <c r="Y274" s="256"/>
    </row>
    <row r="275" spans="1:25" ht="18" customHeight="1">
      <c r="A275" s="218"/>
      <c r="B275" s="217"/>
      <c r="C275" s="217"/>
      <c r="D275" s="217"/>
      <c r="E275" s="219"/>
      <c r="F275" s="217"/>
      <c r="G275" s="219"/>
      <c r="H275" s="91">
        <v>2020401</v>
      </c>
      <c r="I275" s="240" t="s">
        <v>431</v>
      </c>
      <c r="J275" s="235">
        <v>0</v>
      </c>
      <c r="K275" s="29">
        <v>0</v>
      </c>
      <c r="L275" s="29">
        <v>0</v>
      </c>
      <c r="M275" s="236"/>
      <c r="N275" s="242">
        <v>0</v>
      </c>
      <c r="O275" s="237"/>
      <c r="P275" s="238"/>
      <c r="T275" s="252"/>
      <c r="V275" s="245" t="s">
        <v>352</v>
      </c>
      <c r="Y275" s="256"/>
    </row>
    <row r="276" spans="1:25" ht="18" customHeight="1">
      <c r="A276" s="218"/>
      <c r="B276" s="217"/>
      <c r="C276" s="217"/>
      <c r="D276" s="217"/>
      <c r="E276" s="219"/>
      <c r="F276" s="217"/>
      <c r="G276" s="219"/>
      <c r="H276" s="91">
        <v>2020402</v>
      </c>
      <c r="I276" s="240" t="s">
        <v>432</v>
      </c>
      <c r="J276" s="235">
        <v>14619</v>
      </c>
      <c r="K276" s="29">
        <v>7996</v>
      </c>
      <c r="L276" s="29">
        <v>7996</v>
      </c>
      <c r="M276" s="236">
        <f>+L276/K276</f>
        <v>1</v>
      </c>
      <c r="N276" s="242">
        <v>9997</v>
      </c>
      <c r="O276" s="237">
        <f>+L276/N276-1</f>
        <v>-0.20016004801440435</v>
      </c>
      <c r="P276" s="238"/>
      <c r="T276" s="252"/>
      <c r="V276" s="91" t="s">
        <v>433</v>
      </c>
      <c r="Y276" s="256"/>
    </row>
    <row r="277" spans="1:25" ht="18" customHeight="1">
      <c r="A277" s="218"/>
      <c r="B277" s="217"/>
      <c r="C277" s="217"/>
      <c r="D277" s="217"/>
      <c r="E277" s="219"/>
      <c r="F277" s="217"/>
      <c r="G277" s="219"/>
      <c r="H277" s="91">
        <v>2020403</v>
      </c>
      <c r="I277" s="240" t="s">
        <v>434</v>
      </c>
      <c r="J277" s="235">
        <v>0</v>
      </c>
      <c r="K277" s="29">
        <v>0</v>
      </c>
      <c r="L277" s="29">
        <v>0</v>
      </c>
      <c r="M277" s="236"/>
      <c r="N277" s="267">
        <v>0</v>
      </c>
      <c r="O277" s="237"/>
      <c r="P277" s="238"/>
      <c r="T277" s="252"/>
      <c r="V277" s="91" t="s">
        <v>435</v>
      </c>
      <c r="Y277" s="256"/>
    </row>
    <row r="278" spans="1:25" ht="18" customHeight="1">
      <c r="A278" s="218"/>
      <c r="B278" s="217"/>
      <c r="C278" s="217"/>
      <c r="D278" s="217"/>
      <c r="E278" s="219"/>
      <c r="F278" s="217"/>
      <c r="G278" s="219"/>
      <c r="H278" s="91">
        <v>2020404</v>
      </c>
      <c r="I278" s="239" t="s">
        <v>436</v>
      </c>
      <c r="J278" s="235">
        <v>0</v>
      </c>
      <c r="K278" s="29">
        <v>0</v>
      </c>
      <c r="L278" s="29">
        <v>0</v>
      </c>
      <c r="M278" s="236"/>
      <c r="N278" s="267">
        <v>0</v>
      </c>
      <c r="O278" s="237"/>
      <c r="P278" s="238"/>
      <c r="T278" s="252"/>
      <c r="V278" s="91" t="s">
        <v>437</v>
      </c>
      <c r="Y278" s="256"/>
    </row>
    <row r="279" spans="1:25" ht="18" customHeight="1">
      <c r="A279" s="218"/>
      <c r="B279" s="217"/>
      <c r="C279" s="217"/>
      <c r="D279" s="217"/>
      <c r="E279" s="219"/>
      <c r="F279" s="217"/>
      <c r="G279" s="219"/>
      <c r="H279" s="91">
        <v>2020499</v>
      </c>
      <c r="I279" s="239" t="s">
        <v>438</v>
      </c>
      <c r="J279" s="235">
        <v>0</v>
      </c>
      <c r="K279" s="29">
        <v>0</v>
      </c>
      <c r="L279" s="29">
        <v>0</v>
      </c>
      <c r="M279" s="236"/>
      <c r="N279" s="267">
        <v>0</v>
      </c>
      <c r="O279" s="237"/>
      <c r="P279" s="238"/>
      <c r="T279" s="252"/>
      <c r="V279" s="91" t="s">
        <v>439</v>
      </c>
      <c r="Y279" s="256"/>
    </row>
    <row r="280" spans="1:25" ht="18" customHeight="1">
      <c r="A280" s="218"/>
      <c r="B280" s="217"/>
      <c r="C280" s="217"/>
      <c r="D280" s="217"/>
      <c r="E280" s="219"/>
      <c r="F280" s="217"/>
      <c r="G280" s="219"/>
      <c r="H280" s="91">
        <v>20205</v>
      </c>
      <c r="I280" s="239" t="s">
        <v>440</v>
      </c>
      <c r="J280" s="235">
        <v>0</v>
      </c>
      <c r="K280" s="29">
        <v>0</v>
      </c>
      <c r="L280" s="29">
        <v>0</v>
      </c>
      <c r="M280" s="236"/>
      <c r="N280" s="267">
        <v>0</v>
      </c>
      <c r="O280" s="237"/>
      <c r="P280" s="238"/>
      <c r="T280" s="252"/>
      <c r="V280" s="91" t="s">
        <v>441</v>
      </c>
      <c r="Y280" s="256"/>
    </row>
    <row r="281" spans="1:25" ht="18" customHeight="1">
      <c r="A281" s="218"/>
      <c r="B281" s="217"/>
      <c r="C281" s="217"/>
      <c r="D281" s="217"/>
      <c r="E281" s="219"/>
      <c r="F281" s="217"/>
      <c r="G281" s="219"/>
      <c r="H281" s="91">
        <v>2020501</v>
      </c>
      <c r="I281" s="240" t="s">
        <v>442</v>
      </c>
      <c r="J281" s="235">
        <v>0</v>
      </c>
      <c r="K281" s="29">
        <v>0</v>
      </c>
      <c r="L281" s="29">
        <v>0</v>
      </c>
      <c r="M281" s="236"/>
      <c r="N281" s="267">
        <v>0</v>
      </c>
      <c r="O281" s="237"/>
      <c r="P281" s="238"/>
      <c r="T281" s="252"/>
      <c r="V281" s="245" t="s">
        <v>354</v>
      </c>
      <c r="Y281" s="256"/>
    </row>
    <row r="282" spans="1:25" ht="18" customHeight="1">
      <c r="A282" s="218"/>
      <c r="B282" s="217"/>
      <c r="C282" s="217"/>
      <c r="D282" s="217"/>
      <c r="E282" s="219"/>
      <c r="F282" s="217"/>
      <c r="G282" s="219"/>
      <c r="H282" s="91">
        <v>2020502</v>
      </c>
      <c r="I282" s="240" t="s">
        <v>443</v>
      </c>
      <c r="J282" s="235">
        <v>0</v>
      </c>
      <c r="K282" s="29">
        <v>0</v>
      </c>
      <c r="L282" s="29">
        <v>0</v>
      </c>
      <c r="M282" s="236"/>
      <c r="N282" s="242">
        <v>0</v>
      </c>
      <c r="O282" s="237"/>
      <c r="P282" s="238"/>
      <c r="T282" s="252"/>
      <c r="V282" s="91" t="s">
        <v>444</v>
      </c>
      <c r="Y282" s="256"/>
    </row>
    <row r="283" spans="1:25" ht="18" customHeight="1">
      <c r="A283" s="218"/>
      <c r="B283" s="217"/>
      <c r="C283" s="217"/>
      <c r="D283" s="217"/>
      <c r="E283" s="219"/>
      <c r="F283" s="217"/>
      <c r="G283" s="219"/>
      <c r="H283" s="91">
        <v>2020503</v>
      </c>
      <c r="I283" s="244" t="s">
        <v>445</v>
      </c>
      <c r="J283" s="235">
        <v>81174</v>
      </c>
      <c r="K283" s="29">
        <v>87301</v>
      </c>
      <c r="L283" s="29">
        <v>87278</v>
      </c>
      <c r="M283" s="236">
        <f>+L283/K283</f>
        <v>0.999736543682203</v>
      </c>
      <c r="N283" s="242">
        <v>86325</v>
      </c>
      <c r="O283" s="237">
        <f>+L283/N283-1</f>
        <v>0.011039675644367142</v>
      </c>
      <c r="P283" s="238"/>
      <c r="T283" s="252"/>
      <c r="V283" s="91" t="s">
        <v>446</v>
      </c>
      <c r="Y283" s="256"/>
    </row>
    <row r="284" spans="1:25" ht="18" customHeight="1">
      <c r="A284" s="218"/>
      <c r="B284" s="217"/>
      <c r="C284" s="217"/>
      <c r="D284" s="217"/>
      <c r="E284" s="219"/>
      <c r="F284" s="217"/>
      <c r="G284" s="219"/>
      <c r="H284" s="91">
        <v>2020599</v>
      </c>
      <c r="I284" s="241" t="s">
        <v>88</v>
      </c>
      <c r="J284" s="235">
        <v>16500</v>
      </c>
      <c r="K284" s="29">
        <v>19210</v>
      </c>
      <c r="L284" s="29">
        <v>19210</v>
      </c>
      <c r="M284" s="236">
        <f>+L284/K284</f>
        <v>1</v>
      </c>
      <c r="N284" s="242">
        <v>22047</v>
      </c>
      <c r="O284" s="237">
        <f>+L284/N284-1</f>
        <v>-0.1286796389531456</v>
      </c>
      <c r="P284" s="238"/>
      <c r="T284" s="252"/>
      <c r="V284" s="91" t="s">
        <v>447</v>
      </c>
      <c r="Y284" s="256"/>
    </row>
    <row r="285" spans="1:25" ht="18" customHeight="1">
      <c r="A285" s="262"/>
      <c r="B285" s="217"/>
      <c r="C285" s="217"/>
      <c r="D285" s="217"/>
      <c r="E285" s="219"/>
      <c r="F285" s="217"/>
      <c r="G285" s="219"/>
      <c r="H285" s="91">
        <v>20206</v>
      </c>
      <c r="I285" s="239" t="s">
        <v>89</v>
      </c>
      <c r="J285" s="235">
        <v>42797</v>
      </c>
      <c r="K285" s="29">
        <v>43533</v>
      </c>
      <c r="L285" s="29">
        <v>43533</v>
      </c>
      <c r="M285" s="236">
        <f>+L285/K285</f>
        <v>1</v>
      </c>
      <c r="N285" s="242">
        <v>33903</v>
      </c>
      <c r="O285" s="237">
        <f>+L285/N285-1</f>
        <v>0.28404565967613493</v>
      </c>
      <c r="P285" s="238"/>
      <c r="T285" s="252"/>
      <c r="V285" s="91" t="s">
        <v>448</v>
      </c>
      <c r="Y285" s="256"/>
    </row>
    <row r="286" spans="1:25" ht="18" customHeight="1">
      <c r="A286" s="218"/>
      <c r="B286" s="217"/>
      <c r="C286" s="217"/>
      <c r="D286" s="217"/>
      <c r="E286" s="219"/>
      <c r="F286" s="217"/>
      <c r="G286" s="219"/>
      <c r="H286" s="91">
        <v>2020601</v>
      </c>
      <c r="I286" s="239" t="s">
        <v>92</v>
      </c>
      <c r="J286" s="235">
        <v>0</v>
      </c>
      <c r="K286" s="29">
        <v>0</v>
      </c>
      <c r="L286" s="29">
        <v>0</v>
      </c>
      <c r="M286" s="236"/>
      <c r="N286" s="242">
        <v>0</v>
      </c>
      <c r="O286" s="237"/>
      <c r="P286" s="238"/>
      <c r="T286" s="252"/>
      <c r="V286" s="245" t="s">
        <v>449</v>
      </c>
      <c r="Y286" s="256"/>
    </row>
    <row r="287" spans="1:25" ht="18" customHeight="1">
      <c r="A287" s="218"/>
      <c r="B287" s="217"/>
      <c r="C287" s="217"/>
      <c r="D287" s="217"/>
      <c r="E287" s="219"/>
      <c r="F287" s="217"/>
      <c r="G287" s="219"/>
      <c r="H287" s="91">
        <v>20207</v>
      </c>
      <c r="I287" s="239" t="s">
        <v>450</v>
      </c>
      <c r="J287" s="235">
        <v>7511</v>
      </c>
      <c r="K287" s="29">
        <v>13448</v>
      </c>
      <c r="L287" s="29">
        <v>13448</v>
      </c>
      <c r="M287" s="236">
        <f aca="true" t="shared" si="2" ref="M287:M292">+L287/K287</f>
        <v>1</v>
      </c>
      <c r="N287" s="242">
        <v>13237</v>
      </c>
      <c r="O287" s="237">
        <f aca="true" t="shared" si="3" ref="O287:O292">+L287/N287-1</f>
        <v>0.015940167711717246</v>
      </c>
      <c r="P287" s="238"/>
      <c r="T287" s="252"/>
      <c r="V287" s="91" t="s">
        <v>451</v>
      </c>
      <c r="Y287" s="256"/>
    </row>
    <row r="288" spans="1:25" ht="18" customHeight="1">
      <c r="A288" s="218"/>
      <c r="B288" s="217"/>
      <c r="C288" s="217"/>
      <c r="D288" s="217"/>
      <c r="E288" s="219"/>
      <c r="F288" s="217"/>
      <c r="G288" s="219"/>
      <c r="H288" s="91">
        <v>2020701</v>
      </c>
      <c r="I288" s="240" t="s">
        <v>452</v>
      </c>
      <c r="J288" s="235">
        <v>15</v>
      </c>
      <c r="K288" s="29">
        <v>14</v>
      </c>
      <c r="L288" s="29">
        <v>14</v>
      </c>
      <c r="M288" s="236">
        <f t="shared" si="2"/>
        <v>1</v>
      </c>
      <c r="N288" s="242">
        <v>20</v>
      </c>
      <c r="O288" s="237">
        <f t="shared" si="3"/>
        <v>-0.30000000000000004</v>
      </c>
      <c r="P288" s="238"/>
      <c r="T288" s="252"/>
      <c r="V288" s="245" t="s">
        <v>358</v>
      </c>
      <c r="Y288" s="256"/>
    </row>
    <row r="289" spans="1:25" ht="18" customHeight="1">
      <c r="A289" s="218"/>
      <c r="B289" s="217"/>
      <c r="C289" s="217"/>
      <c r="D289" s="217"/>
      <c r="E289" s="219"/>
      <c r="F289" s="217"/>
      <c r="G289" s="219"/>
      <c r="H289" s="91">
        <v>2020702</v>
      </c>
      <c r="I289" s="240" t="s">
        <v>453</v>
      </c>
      <c r="J289" s="235">
        <v>900</v>
      </c>
      <c r="K289" s="29">
        <v>868</v>
      </c>
      <c r="L289" s="29">
        <v>868</v>
      </c>
      <c r="M289" s="236">
        <f t="shared" si="2"/>
        <v>1</v>
      </c>
      <c r="N289" s="242">
        <v>820</v>
      </c>
      <c r="O289" s="237">
        <f t="shared" si="3"/>
        <v>0.05853658536585371</v>
      </c>
      <c r="P289" s="238"/>
      <c r="T289" s="252"/>
      <c r="V289" s="91" t="s">
        <v>454</v>
      </c>
      <c r="Y289" s="256"/>
    </row>
    <row r="290" spans="1:25" ht="18" customHeight="1">
      <c r="A290" s="218"/>
      <c r="B290" s="217"/>
      <c r="C290" s="217"/>
      <c r="D290" s="217"/>
      <c r="E290" s="219"/>
      <c r="F290" s="217"/>
      <c r="G290" s="219"/>
      <c r="H290" s="91">
        <v>2020703</v>
      </c>
      <c r="I290" s="240" t="s">
        <v>455</v>
      </c>
      <c r="J290" s="235">
        <v>10</v>
      </c>
      <c r="K290" s="29">
        <v>10</v>
      </c>
      <c r="L290" s="29">
        <v>10</v>
      </c>
      <c r="M290" s="236">
        <f t="shared" si="2"/>
        <v>1</v>
      </c>
      <c r="N290" s="242">
        <v>12</v>
      </c>
      <c r="O290" s="237">
        <f t="shared" si="3"/>
        <v>-0.16666666666666663</v>
      </c>
      <c r="P290" s="238"/>
      <c r="T290" s="252"/>
      <c r="V290" s="91" t="s">
        <v>456</v>
      </c>
      <c r="Y290" s="256"/>
    </row>
    <row r="291" spans="1:25" ht="18" customHeight="1">
      <c r="A291" s="218"/>
      <c r="B291" s="217"/>
      <c r="C291" s="217"/>
      <c r="D291" s="217"/>
      <c r="E291" s="219"/>
      <c r="F291" s="217"/>
      <c r="G291" s="219"/>
      <c r="H291" s="91">
        <v>2020799</v>
      </c>
      <c r="I291" s="239" t="s">
        <v>457</v>
      </c>
      <c r="J291" s="235">
        <v>20</v>
      </c>
      <c r="K291" s="29">
        <v>37</v>
      </c>
      <c r="L291" s="29">
        <v>37</v>
      </c>
      <c r="M291" s="236">
        <f t="shared" si="2"/>
        <v>1</v>
      </c>
      <c r="N291" s="242">
        <v>20</v>
      </c>
      <c r="O291" s="237">
        <f t="shared" si="3"/>
        <v>0.8500000000000001</v>
      </c>
      <c r="P291" s="238"/>
      <c r="T291" s="252"/>
      <c r="V291" s="91" t="s">
        <v>458</v>
      </c>
      <c r="Y291" s="256"/>
    </row>
    <row r="292" spans="1:25" ht="18" customHeight="1">
      <c r="A292" s="218"/>
      <c r="B292" s="217"/>
      <c r="C292" s="217"/>
      <c r="D292" s="217"/>
      <c r="E292" s="219"/>
      <c r="F292" s="217"/>
      <c r="G292" s="219"/>
      <c r="H292" s="91">
        <v>20299</v>
      </c>
      <c r="I292" s="239" t="s">
        <v>459</v>
      </c>
      <c r="J292" s="235">
        <v>32</v>
      </c>
      <c r="K292" s="29">
        <v>30</v>
      </c>
      <c r="L292" s="29">
        <v>30</v>
      </c>
      <c r="M292" s="236">
        <f t="shared" si="2"/>
        <v>1</v>
      </c>
      <c r="N292" s="242">
        <v>32</v>
      </c>
      <c r="O292" s="237">
        <f t="shared" si="3"/>
        <v>-0.0625</v>
      </c>
      <c r="P292" s="238"/>
      <c r="T292" s="252"/>
      <c r="V292" s="91" t="s">
        <v>460</v>
      </c>
      <c r="Y292" s="256"/>
    </row>
    <row r="293" spans="1:25" ht="18" customHeight="1">
      <c r="A293" s="218"/>
      <c r="B293" s="217"/>
      <c r="C293" s="217"/>
      <c r="D293" s="217"/>
      <c r="E293" s="219"/>
      <c r="F293" s="217"/>
      <c r="G293" s="219"/>
      <c r="H293" s="91">
        <v>2029901</v>
      </c>
      <c r="I293" s="239" t="s">
        <v>461</v>
      </c>
      <c r="J293" s="235">
        <v>0</v>
      </c>
      <c r="K293" s="29">
        <v>0</v>
      </c>
      <c r="L293" s="29">
        <v>0</v>
      </c>
      <c r="M293" s="236"/>
      <c r="N293" s="242">
        <v>0</v>
      </c>
      <c r="O293" s="237"/>
      <c r="P293" s="238"/>
      <c r="T293" s="252"/>
      <c r="V293" s="245" t="s">
        <v>462</v>
      </c>
      <c r="Y293" s="256"/>
    </row>
    <row r="294" spans="1:25" s="187" customFormat="1" ht="18" customHeight="1">
      <c r="A294" s="263"/>
      <c r="B294" s="264"/>
      <c r="C294" s="264"/>
      <c r="D294" s="264"/>
      <c r="E294" s="265"/>
      <c r="F294" s="264"/>
      <c r="G294" s="265"/>
      <c r="H294" s="245">
        <v>203</v>
      </c>
      <c r="I294" s="240" t="s">
        <v>463</v>
      </c>
      <c r="J294" s="235">
        <v>280</v>
      </c>
      <c r="K294" s="29">
        <v>252</v>
      </c>
      <c r="L294" s="29">
        <v>252</v>
      </c>
      <c r="M294" s="236">
        <f>+L294/K294</f>
        <v>1</v>
      </c>
      <c r="N294" s="242">
        <v>236</v>
      </c>
      <c r="O294" s="237">
        <f>+L294/N294-1</f>
        <v>0.06779661016949157</v>
      </c>
      <c r="P294" s="238"/>
      <c r="T294" s="251"/>
      <c r="V294" s="91" t="s">
        <v>464</v>
      </c>
      <c r="Y294" s="256"/>
    </row>
    <row r="295" spans="1:25" ht="18" customHeight="1">
      <c r="A295" s="218"/>
      <c r="B295" s="217"/>
      <c r="C295" s="217"/>
      <c r="D295" s="217"/>
      <c r="E295" s="219"/>
      <c r="F295" s="217"/>
      <c r="G295" s="219"/>
      <c r="H295" s="91">
        <v>20301</v>
      </c>
      <c r="I295" s="240" t="s">
        <v>465</v>
      </c>
      <c r="J295" s="235">
        <v>54</v>
      </c>
      <c r="K295" s="29">
        <v>16</v>
      </c>
      <c r="L295" s="29">
        <v>16</v>
      </c>
      <c r="M295" s="236">
        <f>+L295/K295</f>
        <v>1</v>
      </c>
      <c r="N295" s="242">
        <v>54</v>
      </c>
      <c r="O295" s="237">
        <f>+L295/N295-1</f>
        <v>-0.7037037037037037</v>
      </c>
      <c r="P295" s="238"/>
      <c r="T295" s="252"/>
      <c r="V295" s="245" t="s">
        <v>466</v>
      </c>
      <c r="W295" s="190" t="s">
        <v>16</v>
      </c>
      <c r="X295" s="190">
        <v>8030.5</v>
      </c>
      <c r="Y295" s="256"/>
    </row>
    <row r="296" spans="1:25" ht="18" customHeight="1">
      <c r="A296" s="218"/>
      <c r="B296" s="217"/>
      <c r="C296" s="217"/>
      <c r="D296" s="217"/>
      <c r="E296" s="219"/>
      <c r="F296" s="217"/>
      <c r="G296" s="219"/>
      <c r="H296" s="91">
        <v>2030101</v>
      </c>
      <c r="I296" s="240" t="s">
        <v>467</v>
      </c>
      <c r="J296" s="235">
        <v>10</v>
      </c>
      <c r="K296" s="29">
        <v>10</v>
      </c>
      <c r="L296" s="29">
        <v>10</v>
      </c>
      <c r="M296" s="236">
        <f>+L296/K296</f>
        <v>1</v>
      </c>
      <c r="N296" s="242">
        <v>12</v>
      </c>
      <c r="O296" s="237">
        <f>+L296/N296-1</f>
        <v>-0.16666666666666663</v>
      </c>
      <c r="P296" s="238"/>
      <c r="T296" s="252"/>
      <c r="V296" s="245" t="s">
        <v>468</v>
      </c>
      <c r="Y296" s="256"/>
    </row>
    <row r="297" spans="1:25" ht="18" customHeight="1">
      <c r="A297" s="218"/>
      <c r="B297" s="217"/>
      <c r="C297" s="217"/>
      <c r="D297" s="217"/>
      <c r="E297" s="219"/>
      <c r="F297" s="217"/>
      <c r="G297" s="219"/>
      <c r="H297" s="91">
        <v>20304</v>
      </c>
      <c r="I297" s="241" t="s">
        <v>469</v>
      </c>
      <c r="J297" s="235">
        <v>20</v>
      </c>
      <c r="K297" s="29">
        <v>59</v>
      </c>
      <c r="L297" s="29">
        <v>59</v>
      </c>
      <c r="M297" s="236">
        <f>+L297/K297</f>
        <v>1</v>
      </c>
      <c r="N297" s="242">
        <v>20</v>
      </c>
      <c r="O297" s="237">
        <f>+L297/N297-1</f>
        <v>1.9500000000000002</v>
      </c>
      <c r="P297" s="238"/>
      <c r="T297" s="252"/>
      <c r="V297" s="91" t="s">
        <v>470</v>
      </c>
      <c r="Y297" s="256"/>
    </row>
    <row r="298" spans="1:25" ht="18" customHeight="1">
      <c r="A298" s="218"/>
      <c r="B298" s="217"/>
      <c r="C298" s="217"/>
      <c r="D298" s="217"/>
      <c r="E298" s="219"/>
      <c r="F298" s="217"/>
      <c r="G298" s="219"/>
      <c r="H298" s="91">
        <v>2030401</v>
      </c>
      <c r="I298" s="239" t="s">
        <v>471</v>
      </c>
      <c r="J298" s="235">
        <v>0</v>
      </c>
      <c r="K298" s="29">
        <v>0</v>
      </c>
      <c r="L298" s="29">
        <v>0</v>
      </c>
      <c r="M298" s="236"/>
      <c r="N298" s="242">
        <v>0</v>
      </c>
      <c r="O298" s="237"/>
      <c r="P298" s="238"/>
      <c r="T298" s="252"/>
      <c r="V298" s="245" t="s">
        <v>472</v>
      </c>
      <c r="Y298" s="256"/>
    </row>
    <row r="299" spans="1:25" ht="18" customHeight="1">
      <c r="A299" s="218"/>
      <c r="B299" s="217"/>
      <c r="C299" s="217"/>
      <c r="D299" s="217"/>
      <c r="E299" s="219"/>
      <c r="F299" s="217"/>
      <c r="G299" s="219"/>
      <c r="H299" s="91">
        <v>20305</v>
      </c>
      <c r="I299" s="239" t="s">
        <v>473</v>
      </c>
      <c r="J299" s="235">
        <v>250</v>
      </c>
      <c r="K299" s="29">
        <v>155</v>
      </c>
      <c r="L299" s="29">
        <v>155</v>
      </c>
      <c r="M299" s="236">
        <f>+L299/K299</f>
        <v>1</v>
      </c>
      <c r="N299" s="242">
        <v>66</v>
      </c>
      <c r="O299" s="237">
        <f>+L299/N299-1</f>
        <v>1.3484848484848486</v>
      </c>
      <c r="P299" s="238"/>
      <c r="T299" s="252"/>
      <c r="V299" s="91" t="s">
        <v>474</v>
      </c>
      <c r="Y299" s="256"/>
    </row>
    <row r="300" spans="1:25" ht="18" customHeight="1">
      <c r="A300" s="218"/>
      <c r="B300" s="217"/>
      <c r="C300" s="217"/>
      <c r="D300" s="217"/>
      <c r="E300" s="219"/>
      <c r="F300" s="217"/>
      <c r="G300" s="219"/>
      <c r="H300" s="91">
        <v>2030501</v>
      </c>
      <c r="I300" s="239" t="s">
        <v>475</v>
      </c>
      <c r="J300" s="235">
        <v>656</v>
      </c>
      <c r="K300" s="29">
        <v>571</v>
      </c>
      <c r="L300" s="29">
        <v>571</v>
      </c>
      <c r="M300" s="236">
        <f>+L300/K300</f>
        <v>1</v>
      </c>
      <c r="N300" s="242">
        <v>656</v>
      </c>
      <c r="O300" s="237">
        <f>+L300/N300-1</f>
        <v>-0.12957317073170727</v>
      </c>
      <c r="P300" s="238"/>
      <c r="T300" s="252"/>
      <c r="V300" s="245" t="s">
        <v>476</v>
      </c>
      <c r="Y300" s="256"/>
    </row>
    <row r="301" spans="1:25" ht="18" customHeight="1">
      <c r="A301" s="218"/>
      <c r="B301" s="217"/>
      <c r="C301" s="217"/>
      <c r="D301" s="217"/>
      <c r="E301" s="219"/>
      <c r="F301" s="217"/>
      <c r="G301" s="219"/>
      <c r="H301" s="91">
        <v>20306</v>
      </c>
      <c r="I301" s="240" t="s">
        <v>477</v>
      </c>
      <c r="J301" s="235">
        <v>230</v>
      </c>
      <c r="K301" s="29">
        <v>248</v>
      </c>
      <c r="L301" s="29">
        <v>248</v>
      </c>
      <c r="M301" s="236">
        <f>+L301/K301</f>
        <v>1</v>
      </c>
      <c r="N301" s="242">
        <v>142</v>
      </c>
      <c r="O301" s="237">
        <f>+L301/N301-1</f>
        <v>0.7464788732394365</v>
      </c>
      <c r="P301" s="238"/>
      <c r="T301" s="252"/>
      <c r="V301" s="91" t="s">
        <v>478</v>
      </c>
      <c r="Y301" s="256"/>
    </row>
    <row r="302" spans="1:25" ht="18" customHeight="1">
      <c r="A302" s="218"/>
      <c r="B302" s="217"/>
      <c r="C302" s="217"/>
      <c r="D302" s="217"/>
      <c r="E302" s="219"/>
      <c r="F302" s="217"/>
      <c r="G302" s="219"/>
      <c r="H302" s="91">
        <v>2030601</v>
      </c>
      <c r="I302" s="240" t="s">
        <v>189</v>
      </c>
      <c r="J302" s="235">
        <v>5819</v>
      </c>
      <c r="K302" s="29">
        <v>2027</v>
      </c>
      <c r="L302" s="29">
        <v>2027</v>
      </c>
      <c r="M302" s="236">
        <f>+L302/K302</f>
        <v>1</v>
      </c>
      <c r="N302" s="242">
        <v>7907</v>
      </c>
      <c r="O302" s="237">
        <f>+L302/N302-1</f>
        <v>-0.7436448716327305</v>
      </c>
      <c r="P302" s="238"/>
      <c r="T302" s="252"/>
      <c r="V302" s="245" t="s">
        <v>371</v>
      </c>
      <c r="W302" s="190" t="s">
        <v>409</v>
      </c>
      <c r="X302" s="190">
        <v>1717.08</v>
      </c>
      <c r="Y302" s="256"/>
    </row>
    <row r="303" spans="1:25" ht="18" customHeight="1">
      <c r="A303" s="218"/>
      <c r="B303" s="217"/>
      <c r="C303" s="217"/>
      <c r="D303" s="217"/>
      <c r="E303" s="219"/>
      <c r="F303" s="217"/>
      <c r="G303" s="219"/>
      <c r="H303" s="91">
        <v>2030602</v>
      </c>
      <c r="I303" s="240" t="s">
        <v>112</v>
      </c>
      <c r="J303" s="235">
        <v>0</v>
      </c>
      <c r="K303" s="29">
        <v>0</v>
      </c>
      <c r="L303" s="29">
        <v>0</v>
      </c>
      <c r="M303" s="236"/>
      <c r="N303" s="242">
        <v>0</v>
      </c>
      <c r="O303" s="237"/>
      <c r="P303" s="238"/>
      <c r="T303" s="252"/>
      <c r="V303" s="91" t="s">
        <v>479</v>
      </c>
      <c r="W303" s="190" t="s">
        <v>410</v>
      </c>
      <c r="X303" s="190">
        <v>0</v>
      </c>
      <c r="Y303" s="256"/>
    </row>
    <row r="304" spans="1:25" ht="18" customHeight="1">
      <c r="A304" s="218"/>
      <c r="B304" s="217"/>
      <c r="C304" s="217"/>
      <c r="D304" s="217"/>
      <c r="E304" s="219"/>
      <c r="F304" s="217"/>
      <c r="G304" s="219"/>
      <c r="H304" s="91">
        <v>2030603</v>
      </c>
      <c r="I304" s="239" t="s">
        <v>480</v>
      </c>
      <c r="J304" s="235">
        <v>6070</v>
      </c>
      <c r="K304" s="29">
        <v>6813</v>
      </c>
      <c r="L304" s="29">
        <v>6790</v>
      </c>
      <c r="M304" s="236">
        <f>+L304/K304</f>
        <v>0.996624100983414</v>
      </c>
      <c r="N304" s="242">
        <v>7141</v>
      </c>
      <c r="O304" s="237">
        <f>+L304/N304-1</f>
        <v>-0.04915277972272791</v>
      </c>
      <c r="P304" s="238"/>
      <c r="T304" s="252"/>
      <c r="V304" s="91" t="s">
        <v>481</v>
      </c>
      <c r="W304" s="190" t="s">
        <v>411</v>
      </c>
      <c r="X304" s="190">
        <v>0</v>
      </c>
      <c r="Y304" s="256"/>
    </row>
    <row r="305" spans="1:25" ht="18" customHeight="1">
      <c r="A305" s="218"/>
      <c r="B305" s="217"/>
      <c r="C305" s="217"/>
      <c r="D305" s="217"/>
      <c r="E305" s="219"/>
      <c r="F305" s="217"/>
      <c r="G305" s="219"/>
      <c r="H305" s="91">
        <v>2030604</v>
      </c>
      <c r="I305" s="234" t="s">
        <v>482</v>
      </c>
      <c r="J305" s="235">
        <v>100</v>
      </c>
      <c r="K305" s="29">
        <v>103</v>
      </c>
      <c r="L305" s="29">
        <v>103</v>
      </c>
      <c r="M305" s="236">
        <f>+L305/K305</f>
        <v>1</v>
      </c>
      <c r="N305" s="242">
        <v>100</v>
      </c>
      <c r="O305" s="237">
        <f>+L305/N305-1</f>
        <v>0.030000000000000027</v>
      </c>
      <c r="P305" s="238"/>
      <c r="T305" s="252"/>
      <c r="V305" s="91" t="s">
        <v>483</v>
      </c>
      <c r="W305" s="190" t="s">
        <v>412</v>
      </c>
      <c r="X305" s="190">
        <v>0</v>
      </c>
      <c r="Y305" s="256"/>
    </row>
    <row r="306" spans="1:25" ht="18" customHeight="1">
      <c r="A306" s="218"/>
      <c r="B306" s="217"/>
      <c r="C306" s="217"/>
      <c r="D306" s="217"/>
      <c r="E306" s="219"/>
      <c r="F306" s="217"/>
      <c r="G306" s="219"/>
      <c r="H306" s="91">
        <v>2030605</v>
      </c>
      <c r="I306" s="239" t="s">
        <v>88</v>
      </c>
      <c r="J306" s="235">
        <v>0</v>
      </c>
      <c r="K306" s="29">
        <v>0</v>
      </c>
      <c r="L306" s="29">
        <v>0</v>
      </c>
      <c r="M306" s="236"/>
      <c r="N306" s="242">
        <v>0</v>
      </c>
      <c r="O306" s="237"/>
      <c r="P306" s="238"/>
      <c r="T306" s="252"/>
      <c r="V306" s="91" t="s">
        <v>484</v>
      </c>
      <c r="W306" s="190" t="s">
        <v>414</v>
      </c>
      <c r="X306" s="190">
        <v>0</v>
      </c>
      <c r="Y306" s="256"/>
    </row>
    <row r="307" spans="1:25" ht="18" customHeight="1">
      <c r="A307" s="218"/>
      <c r="B307" s="217"/>
      <c r="C307" s="217"/>
      <c r="D307" s="217"/>
      <c r="E307" s="219"/>
      <c r="F307" s="217"/>
      <c r="G307" s="219"/>
      <c r="H307" s="91">
        <v>2030606</v>
      </c>
      <c r="I307" s="240" t="s">
        <v>89</v>
      </c>
      <c r="J307" s="235">
        <v>9</v>
      </c>
      <c r="K307" s="29">
        <v>12</v>
      </c>
      <c r="L307" s="29">
        <v>12</v>
      </c>
      <c r="M307" s="236">
        <f>+L307/K307</f>
        <v>1</v>
      </c>
      <c r="N307" s="242">
        <v>0</v>
      </c>
      <c r="O307" s="237"/>
      <c r="P307" s="238"/>
      <c r="T307" s="252"/>
      <c r="V307" s="91" t="s">
        <v>485</v>
      </c>
      <c r="W307" s="190" t="s">
        <v>415</v>
      </c>
      <c r="X307" s="190">
        <v>0</v>
      </c>
      <c r="Y307" s="256"/>
    </row>
    <row r="308" spans="1:25" ht="18" customHeight="1">
      <c r="A308" s="218"/>
      <c r="B308" s="217"/>
      <c r="C308" s="217"/>
      <c r="D308" s="217"/>
      <c r="E308" s="219"/>
      <c r="F308" s="217"/>
      <c r="G308" s="219"/>
      <c r="H308" s="91">
        <v>2030607</v>
      </c>
      <c r="I308" s="240" t="s">
        <v>92</v>
      </c>
      <c r="J308" s="235">
        <v>0</v>
      </c>
      <c r="K308" s="29">
        <v>0</v>
      </c>
      <c r="L308" s="29">
        <v>0</v>
      </c>
      <c r="M308" s="236"/>
      <c r="N308" s="242">
        <v>0</v>
      </c>
      <c r="O308" s="237"/>
      <c r="P308" s="238"/>
      <c r="T308" s="252"/>
      <c r="V308" s="91" t="s">
        <v>486</v>
      </c>
      <c r="W308" s="190" t="s">
        <v>417</v>
      </c>
      <c r="X308" s="190">
        <v>0</v>
      </c>
      <c r="Y308" s="256"/>
    </row>
    <row r="309" spans="1:25" ht="18" customHeight="1">
      <c r="A309" s="218"/>
      <c r="B309" s="217"/>
      <c r="C309" s="217"/>
      <c r="D309" s="217"/>
      <c r="E309" s="219"/>
      <c r="F309" s="217"/>
      <c r="G309" s="219"/>
      <c r="H309" s="91" t="s">
        <v>487</v>
      </c>
      <c r="I309" s="240" t="s">
        <v>488</v>
      </c>
      <c r="J309" s="235">
        <v>0</v>
      </c>
      <c r="K309" s="29">
        <v>0</v>
      </c>
      <c r="L309" s="29">
        <v>0</v>
      </c>
      <c r="M309" s="236"/>
      <c r="N309" s="242">
        <v>0</v>
      </c>
      <c r="O309" s="237"/>
      <c r="P309" s="238"/>
      <c r="T309" s="252"/>
      <c r="V309" s="91" t="s">
        <v>489</v>
      </c>
      <c r="W309" s="190" t="s">
        <v>419</v>
      </c>
      <c r="X309" s="190">
        <v>1717.08</v>
      </c>
      <c r="Y309" s="256"/>
    </row>
    <row r="310" spans="1:25" ht="18" customHeight="1">
      <c r="A310" s="218"/>
      <c r="B310" s="217"/>
      <c r="C310" s="217"/>
      <c r="D310" s="217"/>
      <c r="E310" s="219"/>
      <c r="F310" s="217"/>
      <c r="G310" s="219"/>
      <c r="H310" s="91">
        <v>20399</v>
      </c>
      <c r="I310" s="241" t="s">
        <v>112</v>
      </c>
      <c r="J310" s="235">
        <v>0</v>
      </c>
      <c r="K310" s="29">
        <v>0</v>
      </c>
      <c r="L310" s="29">
        <v>0</v>
      </c>
      <c r="M310" s="236"/>
      <c r="N310" s="242">
        <v>0</v>
      </c>
      <c r="O310" s="237"/>
      <c r="P310" s="238"/>
      <c r="T310" s="252"/>
      <c r="V310" s="91" t="s">
        <v>490</v>
      </c>
      <c r="W310" s="190" t="s">
        <v>420</v>
      </c>
      <c r="X310" s="190">
        <v>0</v>
      </c>
      <c r="Y310" s="256"/>
    </row>
    <row r="311" spans="1:25" ht="18" customHeight="1">
      <c r="A311" s="218"/>
      <c r="B311" s="217"/>
      <c r="C311" s="217"/>
      <c r="D311" s="217"/>
      <c r="E311" s="219"/>
      <c r="F311" s="217"/>
      <c r="G311" s="219"/>
      <c r="H311" s="91">
        <v>2039901</v>
      </c>
      <c r="I311" s="239" t="s">
        <v>491</v>
      </c>
      <c r="J311" s="235">
        <v>91</v>
      </c>
      <c r="K311" s="29">
        <v>91</v>
      </c>
      <c r="L311" s="29">
        <v>91</v>
      </c>
      <c r="M311" s="236">
        <f>+L311/K311</f>
        <v>1</v>
      </c>
      <c r="N311" s="242">
        <v>100</v>
      </c>
      <c r="O311" s="237">
        <f>+L311/N311-1</f>
        <v>-0.08999999999999997</v>
      </c>
      <c r="P311" s="238"/>
      <c r="T311" s="252"/>
      <c r="V311" s="245" t="s">
        <v>492</v>
      </c>
      <c r="W311" s="190" t="s">
        <v>422</v>
      </c>
      <c r="X311" s="190">
        <v>6313.5</v>
      </c>
      <c r="Y311" s="256"/>
    </row>
    <row r="312" spans="1:25" s="187" customFormat="1" ht="18" customHeight="1">
      <c r="A312" s="263"/>
      <c r="B312" s="264"/>
      <c r="C312" s="264"/>
      <c r="D312" s="264"/>
      <c r="E312" s="265"/>
      <c r="F312" s="264"/>
      <c r="G312" s="265"/>
      <c r="H312" s="245">
        <v>204</v>
      </c>
      <c r="I312" s="234" t="s">
        <v>493</v>
      </c>
      <c r="J312" s="235">
        <v>32</v>
      </c>
      <c r="K312" s="29">
        <v>40</v>
      </c>
      <c r="L312" s="29">
        <v>40</v>
      </c>
      <c r="M312" s="236">
        <f>+L312/K312</f>
        <v>1</v>
      </c>
      <c r="N312" s="242">
        <v>55</v>
      </c>
      <c r="O312" s="237">
        <f>+L312/N312-1</f>
        <v>-0.2727272727272727</v>
      </c>
      <c r="P312" s="238"/>
      <c r="T312" s="251"/>
      <c r="V312" s="268" t="s">
        <v>494</v>
      </c>
      <c r="W312" s="190" t="s">
        <v>424</v>
      </c>
      <c r="X312" s="190">
        <v>6313.5</v>
      </c>
      <c r="Y312" s="256"/>
    </row>
    <row r="313" spans="1:25" ht="18" customHeight="1">
      <c r="A313" s="218"/>
      <c r="B313" s="217"/>
      <c r="C313" s="217"/>
      <c r="D313" s="217"/>
      <c r="E313" s="219"/>
      <c r="F313" s="217"/>
      <c r="G313" s="219"/>
      <c r="H313" s="91">
        <v>20401</v>
      </c>
      <c r="I313" s="239" t="s">
        <v>88</v>
      </c>
      <c r="J313" s="235">
        <v>0</v>
      </c>
      <c r="K313" s="29">
        <v>0</v>
      </c>
      <c r="L313" s="29">
        <v>0</v>
      </c>
      <c r="M313" s="236"/>
      <c r="N313" s="242">
        <v>0</v>
      </c>
      <c r="O313" s="237"/>
      <c r="P313" s="238"/>
      <c r="T313" s="252"/>
      <c r="V313" s="269" t="s">
        <v>495</v>
      </c>
      <c r="W313" s="190" t="s">
        <v>18</v>
      </c>
      <c r="X313" s="190">
        <v>1576713.42</v>
      </c>
      <c r="Y313" s="256"/>
    </row>
    <row r="314" spans="1:25" ht="18" customHeight="1">
      <c r="A314" s="218"/>
      <c r="B314" s="217"/>
      <c r="C314" s="217"/>
      <c r="D314" s="217"/>
      <c r="E314" s="219"/>
      <c r="F314" s="217"/>
      <c r="G314" s="219"/>
      <c r="H314" s="91">
        <v>2040101</v>
      </c>
      <c r="I314" s="240" t="s">
        <v>89</v>
      </c>
      <c r="J314" s="235">
        <v>0</v>
      </c>
      <c r="K314" s="29">
        <v>0</v>
      </c>
      <c r="L314" s="29">
        <v>0</v>
      </c>
      <c r="M314" s="236"/>
      <c r="N314" s="242">
        <v>0</v>
      </c>
      <c r="O314" s="237"/>
      <c r="P314" s="238"/>
      <c r="T314" s="252"/>
      <c r="V314" s="269" t="s">
        <v>375</v>
      </c>
      <c r="W314" s="190" t="s">
        <v>427</v>
      </c>
      <c r="X314" s="190">
        <v>125655</v>
      </c>
      <c r="Y314" s="256"/>
    </row>
    <row r="315" spans="1:25" ht="18" customHeight="1">
      <c r="A315" s="218"/>
      <c r="B315" s="217"/>
      <c r="C315" s="217"/>
      <c r="D315" s="217"/>
      <c r="E315" s="219"/>
      <c r="F315" s="217"/>
      <c r="G315" s="219"/>
      <c r="H315" s="91">
        <v>2040102</v>
      </c>
      <c r="I315" s="240" t="s">
        <v>92</v>
      </c>
      <c r="J315" s="235">
        <v>0</v>
      </c>
      <c r="K315" s="29">
        <v>0</v>
      </c>
      <c r="L315" s="29">
        <v>0</v>
      </c>
      <c r="M315" s="236"/>
      <c r="N315" s="242">
        <v>0</v>
      </c>
      <c r="O315" s="237"/>
      <c r="P315" s="238"/>
      <c r="T315" s="252"/>
      <c r="V315" s="268" t="s">
        <v>496</v>
      </c>
      <c r="W315" s="190" t="s">
        <v>429</v>
      </c>
      <c r="X315" s="190">
        <v>2965</v>
      </c>
      <c r="Y315" s="256"/>
    </row>
    <row r="316" spans="1:25" ht="18" customHeight="1">
      <c r="A316" s="218"/>
      <c r="B316" s="217"/>
      <c r="C316" s="217"/>
      <c r="D316" s="217"/>
      <c r="E316" s="219"/>
      <c r="F316" s="217"/>
      <c r="G316" s="219"/>
      <c r="H316" s="91">
        <v>2040103</v>
      </c>
      <c r="I316" s="240" t="s">
        <v>497</v>
      </c>
      <c r="J316" s="235">
        <v>32</v>
      </c>
      <c r="K316" s="29">
        <v>40</v>
      </c>
      <c r="L316" s="29">
        <v>40</v>
      </c>
      <c r="M316" s="236">
        <f>+L316/K316</f>
        <v>1</v>
      </c>
      <c r="N316" s="242">
        <v>55</v>
      </c>
      <c r="O316" s="237">
        <f>+L316/N316-1</f>
        <v>-0.2727272727272727</v>
      </c>
      <c r="P316" s="238"/>
      <c r="T316" s="252"/>
      <c r="V316" s="268" t="s">
        <v>498</v>
      </c>
      <c r="W316" s="190" t="s">
        <v>431</v>
      </c>
      <c r="X316" s="190">
        <v>16407</v>
      </c>
      <c r="Y316" s="256"/>
    </row>
    <row r="317" spans="1:25" ht="18" customHeight="1">
      <c r="A317" s="218"/>
      <c r="B317" s="217"/>
      <c r="C317" s="217"/>
      <c r="D317" s="217"/>
      <c r="E317" s="219"/>
      <c r="F317" s="217"/>
      <c r="G317" s="219"/>
      <c r="H317" s="91">
        <v>2040104</v>
      </c>
      <c r="I317" s="239" t="s">
        <v>499</v>
      </c>
      <c r="J317" s="235">
        <v>0</v>
      </c>
      <c r="K317" s="29">
        <v>0</v>
      </c>
      <c r="L317" s="29">
        <v>0</v>
      </c>
      <c r="M317" s="236"/>
      <c r="N317" s="242">
        <v>0</v>
      </c>
      <c r="O317" s="237"/>
      <c r="P317" s="238"/>
      <c r="T317" s="252"/>
      <c r="V317" s="268" t="s">
        <v>500</v>
      </c>
      <c r="W317" s="190" t="s">
        <v>432</v>
      </c>
      <c r="X317" s="190">
        <v>106283</v>
      </c>
      <c r="Y317" s="256"/>
    </row>
    <row r="318" spans="1:25" ht="18" customHeight="1">
      <c r="A318" s="218"/>
      <c r="B318" s="217"/>
      <c r="C318" s="217"/>
      <c r="D318" s="217"/>
      <c r="E318" s="219"/>
      <c r="F318" s="217"/>
      <c r="G318" s="219"/>
      <c r="H318" s="91">
        <v>2040105</v>
      </c>
      <c r="I318" s="239" t="s">
        <v>501</v>
      </c>
      <c r="J318" s="235">
        <v>0</v>
      </c>
      <c r="K318" s="29">
        <v>0</v>
      </c>
      <c r="L318" s="29">
        <v>0</v>
      </c>
      <c r="M318" s="236"/>
      <c r="N318" s="242">
        <v>0</v>
      </c>
      <c r="O318" s="237"/>
      <c r="P318" s="238"/>
      <c r="T318" s="252"/>
      <c r="V318" s="268" t="s">
        <v>502</v>
      </c>
      <c r="W318" s="190" t="s">
        <v>434</v>
      </c>
      <c r="X318" s="190">
        <v>0</v>
      </c>
      <c r="Y318" s="256"/>
    </row>
    <row r="319" spans="1:25" ht="18" customHeight="1">
      <c r="A319" s="218"/>
      <c r="B319" s="217"/>
      <c r="C319" s="217"/>
      <c r="D319" s="217"/>
      <c r="E319" s="219"/>
      <c r="F319" s="217"/>
      <c r="G319" s="219"/>
      <c r="H319" s="91">
        <v>2040106</v>
      </c>
      <c r="I319" s="239" t="s">
        <v>503</v>
      </c>
      <c r="J319" s="235">
        <v>0</v>
      </c>
      <c r="K319" s="29">
        <v>0</v>
      </c>
      <c r="L319" s="29">
        <v>0</v>
      </c>
      <c r="M319" s="236"/>
      <c r="N319" s="242">
        <v>0</v>
      </c>
      <c r="O319" s="237"/>
      <c r="P319" s="238"/>
      <c r="T319" s="252"/>
      <c r="V319" s="268" t="s">
        <v>504</v>
      </c>
      <c r="W319" s="190" t="s">
        <v>436</v>
      </c>
      <c r="X319" s="190">
        <v>0</v>
      </c>
      <c r="Y319" s="256"/>
    </row>
    <row r="320" spans="1:25" ht="18" customHeight="1">
      <c r="A320" s="218"/>
      <c r="B320" s="217"/>
      <c r="C320" s="217"/>
      <c r="D320" s="217"/>
      <c r="E320" s="219"/>
      <c r="F320" s="217"/>
      <c r="G320" s="219"/>
      <c r="H320" s="91">
        <v>2040107</v>
      </c>
      <c r="I320" s="240" t="s">
        <v>505</v>
      </c>
      <c r="J320" s="235">
        <v>0</v>
      </c>
      <c r="K320" s="29">
        <v>0</v>
      </c>
      <c r="L320" s="29">
        <v>0</v>
      </c>
      <c r="M320" s="236"/>
      <c r="N320" s="242">
        <v>0</v>
      </c>
      <c r="O320" s="237"/>
      <c r="P320" s="238"/>
      <c r="T320" s="252"/>
      <c r="V320" s="268" t="s">
        <v>506</v>
      </c>
      <c r="W320" s="190" t="s">
        <v>438</v>
      </c>
      <c r="X320" s="190">
        <v>0</v>
      </c>
      <c r="Y320" s="256"/>
    </row>
    <row r="321" spans="1:25" ht="18" customHeight="1">
      <c r="A321" s="218"/>
      <c r="B321" s="217"/>
      <c r="C321" s="217"/>
      <c r="D321" s="217"/>
      <c r="E321" s="219"/>
      <c r="F321" s="217"/>
      <c r="G321" s="219"/>
      <c r="H321" s="91">
        <v>2040108</v>
      </c>
      <c r="I321" s="240" t="s">
        <v>507</v>
      </c>
      <c r="J321" s="235">
        <v>0</v>
      </c>
      <c r="K321" s="29">
        <v>0</v>
      </c>
      <c r="L321" s="29">
        <v>0</v>
      </c>
      <c r="M321" s="236"/>
      <c r="N321" s="242">
        <v>0</v>
      </c>
      <c r="O321" s="237"/>
      <c r="P321" s="238"/>
      <c r="T321" s="252"/>
      <c r="V321" s="268" t="s">
        <v>508</v>
      </c>
      <c r="W321" s="190" t="s">
        <v>440</v>
      </c>
      <c r="X321" s="190">
        <v>0</v>
      </c>
      <c r="Y321" s="256"/>
    </row>
    <row r="322" spans="1:25" ht="18" customHeight="1">
      <c r="A322" s="218"/>
      <c r="B322" s="217"/>
      <c r="C322" s="217"/>
      <c r="D322" s="217"/>
      <c r="E322" s="219"/>
      <c r="F322" s="217"/>
      <c r="G322" s="219"/>
      <c r="H322" s="91">
        <v>2040199</v>
      </c>
      <c r="I322" s="240" t="s">
        <v>112</v>
      </c>
      <c r="J322" s="235">
        <v>0</v>
      </c>
      <c r="K322" s="29">
        <v>0</v>
      </c>
      <c r="L322" s="29">
        <v>0</v>
      </c>
      <c r="M322" s="236"/>
      <c r="N322" s="242">
        <v>0</v>
      </c>
      <c r="O322" s="237"/>
      <c r="P322" s="238"/>
      <c r="T322" s="252"/>
      <c r="V322" s="268" t="s">
        <v>509</v>
      </c>
      <c r="W322" s="190" t="s">
        <v>442</v>
      </c>
      <c r="X322" s="190">
        <v>0</v>
      </c>
      <c r="Y322" s="256"/>
    </row>
    <row r="323" spans="1:25" ht="18" customHeight="1">
      <c r="A323" s="218"/>
      <c r="B323" s="217"/>
      <c r="C323" s="217"/>
      <c r="D323" s="217"/>
      <c r="E323" s="219"/>
      <c r="F323" s="217"/>
      <c r="G323" s="219"/>
      <c r="H323" s="91">
        <v>20402</v>
      </c>
      <c r="I323" s="241" t="s">
        <v>510</v>
      </c>
      <c r="J323" s="235">
        <v>0</v>
      </c>
      <c r="K323" s="29">
        <v>0</v>
      </c>
      <c r="L323" s="29">
        <v>0</v>
      </c>
      <c r="M323" s="236"/>
      <c r="N323" s="242">
        <v>0</v>
      </c>
      <c r="O323" s="237"/>
      <c r="P323" s="238"/>
      <c r="T323" s="252"/>
      <c r="V323" s="268" t="s">
        <v>511</v>
      </c>
      <c r="W323" s="190" t="s">
        <v>443</v>
      </c>
      <c r="X323" s="190">
        <v>0</v>
      </c>
      <c r="Y323" s="256"/>
    </row>
    <row r="324" spans="1:25" ht="18" customHeight="1">
      <c r="A324" s="218"/>
      <c r="B324" s="217"/>
      <c r="C324" s="217"/>
      <c r="D324" s="217"/>
      <c r="E324" s="219"/>
      <c r="F324" s="217"/>
      <c r="G324" s="219"/>
      <c r="H324" s="91">
        <v>2040201</v>
      </c>
      <c r="I324" s="234" t="s">
        <v>512</v>
      </c>
      <c r="J324" s="235"/>
      <c r="K324" s="29">
        <v>0</v>
      </c>
      <c r="L324" s="29">
        <v>0</v>
      </c>
      <c r="M324" s="236"/>
      <c r="N324" s="242">
        <v>0</v>
      </c>
      <c r="O324" s="237"/>
      <c r="P324" s="238"/>
      <c r="T324" s="252"/>
      <c r="V324" s="245" t="s">
        <v>378</v>
      </c>
      <c r="W324" s="190" t="s">
        <v>445</v>
      </c>
      <c r="X324" s="190">
        <v>512191.42</v>
      </c>
      <c r="Y324" s="259"/>
    </row>
    <row r="325" spans="1:25" ht="16.5" customHeight="1">
      <c r="A325" s="218"/>
      <c r="B325" s="217"/>
      <c r="C325" s="217"/>
      <c r="D325" s="217"/>
      <c r="E325" s="219"/>
      <c r="F325" s="217"/>
      <c r="G325" s="219"/>
      <c r="H325" s="91">
        <v>2040202</v>
      </c>
      <c r="I325" s="239" t="s">
        <v>88</v>
      </c>
      <c r="J325" s="235"/>
      <c r="K325" s="29">
        <v>0</v>
      </c>
      <c r="L325" s="29">
        <v>0</v>
      </c>
      <c r="M325" s="236"/>
      <c r="N325" s="242">
        <v>0</v>
      </c>
      <c r="O325" s="237"/>
      <c r="P325" s="238"/>
      <c r="T325" s="252"/>
      <c r="V325" s="91" t="s">
        <v>121</v>
      </c>
      <c r="W325" s="190" t="s">
        <v>88</v>
      </c>
      <c r="X325" s="190">
        <v>193468</v>
      </c>
      <c r="Y325" s="256"/>
    </row>
    <row r="326" spans="1:25" ht="18" customHeight="1">
      <c r="A326" s="218"/>
      <c r="B326" s="217"/>
      <c r="C326" s="217"/>
      <c r="D326" s="217"/>
      <c r="E326" s="219"/>
      <c r="F326" s="217"/>
      <c r="G326" s="219"/>
      <c r="H326" s="91">
        <v>2040203</v>
      </c>
      <c r="I326" s="239" t="s">
        <v>89</v>
      </c>
      <c r="J326" s="235"/>
      <c r="K326" s="29">
        <v>0</v>
      </c>
      <c r="L326" s="29">
        <v>0</v>
      </c>
      <c r="M326" s="236"/>
      <c r="N326" s="242">
        <v>0</v>
      </c>
      <c r="O326" s="237"/>
      <c r="P326" s="238"/>
      <c r="T326" s="252"/>
      <c r="V326" s="91" t="s">
        <v>91</v>
      </c>
      <c r="W326" s="190" t="s">
        <v>89</v>
      </c>
      <c r="X326" s="190">
        <v>77981</v>
      </c>
      <c r="Y326" s="256"/>
    </row>
    <row r="327" spans="1:25" ht="18" customHeight="1">
      <c r="A327" s="218"/>
      <c r="B327" s="217"/>
      <c r="C327" s="217"/>
      <c r="D327" s="217"/>
      <c r="E327" s="219"/>
      <c r="F327" s="217"/>
      <c r="G327" s="219"/>
      <c r="H327" s="91">
        <v>2040204</v>
      </c>
      <c r="I327" s="240" t="s">
        <v>92</v>
      </c>
      <c r="J327" s="235"/>
      <c r="K327" s="29">
        <v>0</v>
      </c>
      <c r="L327" s="29">
        <v>0</v>
      </c>
      <c r="M327" s="236"/>
      <c r="N327" s="242">
        <v>0</v>
      </c>
      <c r="O327" s="237"/>
      <c r="P327" s="238"/>
      <c r="T327" s="252"/>
      <c r="V327" s="91" t="s">
        <v>94</v>
      </c>
      <c r="W327" s="190" t="s">
        <v>92</v>
      </c>
      <c r="X327" s="190">
        <v>0</v>
      </c>
      <c r="Y327" s="256"/>
    </row>
    <row r="328" spans="1:25" ht="18" customHeight="1">
      <c r="A328" s="218"/>
      <c r="B328" s="217"/>
      <c r="C328" s="217"/>
      <c r="D328" s="217"/>
      <c r="E328" s="219"/>
      <c r="F328" s="217"/>
      <c r="G328" s="219"/>
      <c r="H328" s="91">
        <v>2040205</v>
      </c>
      <c r="I328" s="240" t="s">
        <v>513</v>
      </c>
      <c r="J328" s="235"/>
      <c r="K328" s="29">
        <v>0</v>
      </c>
      <c r="L328" s="29">
        <v>0</v>
      </c>
      <c r="M328" s="236"/>
      <c r="N328" s="242">
        <v>0</v>
      </c>
      <c r="O328" s="237"/>
      <c r="P328" s="238"/>
      <c r="T328" s="252"/>
      <c r="V328" s="91" t="s">
        <v>514</v>
      </c>
      <c r="W328" s="190" t="s">
        <v>450</v>
      </c>
      <c r="X328" s="190">
        <v>29083</v>
      </c>
      <c r="Y328" s="256"/>
    </row>
    <row r="329" spans="1:25" ht="18" customHeight="1">
      <c r="A329" s="218"/>
      <c r="B329" s="217"/>
      <c r="C329" s="217"/>
      <c r="D329" s="217"/>
      <c r="E329" s="219"/>
      <c r="F329" s="217"/>
      <c r="G329" s="219"/>
      <c r="H329" s="91">
        <v>2040206</v>
      </c>
      <c r="I329" s="240" t="s">
        <v>515</v>
      </c>
      <c r="J329" s="235"/>
      <c r="K329" s="29">
        <v>0</v>
      </c>
      <c r="L329" s="29">
        <v>0</v>
      </c>
      <c r="M329" s="236"/>
      <c r="N329" s="242">
        <v>0</v>
      </c>
      <c r="O329" s="237"/>
      <c r="P329" s="238"/>
      <c r="T329" s="252"/>
      <c r="V329" s="91" t="s">
        <v>516</v>
      </c>
      <c r="W329" s="190" t="s">
        <v>452</v>
      </c>
      <c r="X329" s="190">
        <v>8688</v>
      </c>
      <c r="Y329" s="256"/>
    </row>
    <row r="330" spans="1:25" ht="18" customHeight="1">
      <c r="A330" s="218"/>
      <c r="B330" s="217"/>
      <c r="C330" s="217"/>
      <c r="D330" s="217"/>
      <c r="E330" s="219"/>
      <c r="F330" s="217"/>
      <c r="G330" s="219"/>
      <c r="H330" s="91">
        <v>2040207</v>
      </c>
      <c r="I330" s="239" t="s">
        <v>517</v>
      </c>
      <c r="J330" s="235"/>
      <c r="K330" s="29">
        <v>0</v>
      </c>
      <c r="L330" s="29">
        <v>0</v>
      </c>
      <c r="M330" s="236"/>
      <c r="N330" s="242">
        <v>0</v>
      </c>
      <c r="O330" s="237"/>
      <c r="P330" s="238"/>
      <c r="T330" s="252"/>
      <c r="V330" s="91" t="s">
        <v>518</v>
      </c>
      <c r="W330" s="190" t="s">
        <v>453</v>
      </c>
      <c r="X330" s="190">
        <v>11700</v>
      </c>
      <c r="Y330" s="256"/>
    </row>
    <row r="331" spans="1:25" ht="18" customHeight="1">
      <c r="A331" s="218"/>
      <c r="B331" s="217"/>
      <c r="C331" s="217"/>
      <c r="D331" s="217"/>
      <c r="E331" s="219"/>
      <c r="F331" s="217"/>
      <c r="G331" s="219"/>
      <c r="H331" s="91">
        <v>2040208</v>
      </c>
      <c r="I331" s="239" t="s">
        <v>112</v>
      </c>
      <c r="J331" s="235"/>
      <c r="K331" s="29">
        <v>0</v>
      </c>
      <c r="L331" s="29">
        <v>0</v>
      </c>
      <c r="M331" s="236"/>
      <c r="N331" s="242">
        <v>0</v>
      </c>
      <c r="O331" s="237"/>
      <c r="P331" s="238"/>
      <c r="T331" s="252"/>
      <c r="V331" s="91" t="s">
        <v>519</v>
      </c>
      <c r="W331" s="190" t="s">
        <v>455</v>
      </c>
      <c r="X331" s="190">
        <v>1024</v>
      </c>
      <c r="Y331" s="256"/>
    </row>
    <row r="332" spans="1:25" ht="18" customHeight="1">
      <c r="A332" s="218"/>
      <c r="B332" s="217"/>
      <c r="C332" s="217"/>
      <c r="D332" s="217"/>
      <c r="E332" s="219"/>
      <c r="F332" s="217"/>
      <c r="G332" s="219"/>
      <c r="H332" s="91">
        <v>2040209</v>
      </c>
      <c r="I332" s="239" t="s">
        <v>520</v>
      </c>
      <c r="J332" s="235"/>
      <c r="K332" s="29">
        <v>0</v>
      </c>
      <c r="L332" s="29">
        <v>0</v>
      </c>
      <c r="M332" s="236"/>
      <c r="N332" s="242">
        <v>0</v>
      </c>
      <c r="O332" s="237"/>
      <c r="P332" s="238"/>
      <c r="T332" s="252"/>
      <c r="V332" s="91" t="s">
        <v>521</v>
      </c>
      <c r="W332" s="190" t="s">
        <v>457</v>
      </c>
      <c r="X332" s="190">
        <v>1214</v>
      </c>
      <c r="Y332" s="256"/>
    </row>
    <row r="333" spans="1:25" ht="18" customHeight="1">
      <c r="A333" s="218"/>
      <c r="B333" s="217"/>
      <c r="C333" s="217"/>
      <c r="D333" s="217"/>
      <c r="E333" s="219"/>
      <c r="F333" s="217"/>
      <c r="G333" s="219"/>
      <c r="H333" s="91">
        <v>2040210</v>
      </c>
      <c r="I333" s="244" t="s">
        <v>522</v>
      </c>
      <c r="J333" s="235">
        <v>283</v>
      </c>
      <c r="K333" s="29">
        <v>495</v>
      </c>
      <c r="L333" s="29">
        <v>495</v>
      </c>
      <c r="M333" s="236">
        <f>+L333/K333</f>
        <v>1</v>
      </c>
      <c r="N333" s="242">
        <v>305</v>
      </c>
      <c r="O333" s="237">
        <f>+L333/N333-1</f>
        <v>0.6229508196721312</v>
      </c>
      <c r="P333" s="238"/>
      <c r="T333" s="252"/>
      <c r="V333" s="91" t="s">
        <v>523</v>
      </c>
      <c r="W333" s="190" t="s">
        <v>459</v>
      </c>
      <c r="X333" s="190">
        <v>40770</v>
      </c>
      <c r="Y333" s="256"/>
    </row>
    <row r="334" spans="1:25" ht="18" customHeight="1">
      <c r="A334" s="218"/>
      <c r="B334" s="217"/>
      <c r="C334" s="217"/>
      <c r="D334" s="217"/>
      <c r="E334" s="219"/>
      <c r="F334" s="217"/>
      <c r="G334" s="219"/>
      <c r="H334" s="91">
        <v>2040211</v>
      </c>
      <c r="I334" s="240" t="s">
        <v>88</v>
      </c>
      <c r="J334" s="235">
        <v>0</v>
      </c>
      <c r="K334" s="29">
        <v>0</v>
      </c>
      <c r="L334" s="29">
        <v>0</v>
      </c>
      <c r="M334" s="236"/>
      <c r="N334" s="242">
        <v>0</v>
      </c>
      <c r="O334" s="237"/>
      <c r="P334" s="238"/>
      <c r="T334" s="252"/>
      <c r="V334" s="91" t="s">
        <v>524</v>
      </c>
      <c r="W334" s="190" t="s">
        <v>461</v>
      </c>
      <c r="X334" s="190">
        <v>0</v>
      </c>
      <c r="Y334" s="256"/>
    </row>
    <row r="335" spans="1:25" ht="18" customHeight="1">
      <c r="A335" s="218"/>
      <c r="B335" s="217"/>
      <c r="C335" s="217"/>
      <c r="D335" s="217"/>
      <c r="E335" s="219"/>
      <c r="F335" s="217"/>
      <c r="G335" s="219"/>
      <c r="H335" s="91">
        <v>2040212</v>
      </c>
      <c r="I335" s="240" t="s">
        <v>89</v>
      </c>
      <c r="J335" s="235">
        <v>0</v>
      </c>
      <c r="K335" s="29">
        <v>0</v>
      </c>
      <c r="L335" s="29">
        <v>0</v>
      </c>
      <c r="M335" s="236"/>
      <c r="N335" s="242">
        <v>0</v>
      </c>
      <c r="O335" s="237"/>
      <c r="P335" s="238"/>
      <c r="T335" s="252"/>
      <c r="V335" s="91" t="s">
        <v>525</v>
      </c>
      <c r="W335" s="187" t="s">
        <v>463</v>
      </c>
      <c r="X335" s="187">
        <v>1160.42</v>
      </c>
      <c r="Y335" s="256"/>
    </row>
    <row r="336" spans="1:25" ht="18" customHeight="1">
      <c r="A336" s="218"/>
      <c r="B336" s="217"/>
      <c r="C336" s="217"/>
      <c r="D336" s="217"/>
      <c r="E336" s="219"/>
      <c r="F336" s="217"/>
      <c r="G336" s="219"/>
      <c r="H336" s="91">
        <v>2040213</v>
      </c>
      <c r="I336" s="241" t="s">
        <v>92</v>
      </c>
      <c r="J336" s="235">
        <v>0</v>
      </c>
      <c r="K336" s="29">
        <v>0</v>
      </c>
      <c r="L336" s="29">
        <v>0</v>
      </c>
      <c r="M336" s="236"/>
      <c r="N336" s="242">
        <v>0</v>
      </c>
      <c r="O336" s="237"/>
      <c r="P336" s="238"/>
      <c r="T336" s="252"/>
      <c r="V336" s="91" t="s">
        <v>526</v>
      </c>
      <c r="W336" s="190" t="s">
        <v>465</v>
      </c>
      <c r="X336" s="190">
        <v>86527.35</v>
      </c>
      <c r="Y336" s="256"/>
    </row>
    <row r="337" spans="1:25" ht="18" customHeight="1">
      <c r="A337" s="218"/>
      <c r="B337" s="217"/>
      <c r="C337" s="217"/>
      <c r="D337" s="217"/>
      <c r="E337" s="219"/>
      <c r="F337" s="217"/>
      <c r="G337" s="219"/>
      <c r="H337" s="91">
        <v>2040214</v>
      </c>
      <c r="I337" s="239" t="s">
        <v>527</v>
      </c>
      <c r="J337" s="235">
        <v>283</v>
      </c>
      <c r="K337" s="29">
        <v>493</v>
      </c>
      <c r="L337" s="29">
        <v>493</v>
      </c>
      <c r="M337" s="236">
        <f>+L337/K337</f>
        <v>1</v>
      </c>
      <c r="N337" s="242">
        <v>298</v>
      </c>
      <c r="O337" s="237">
        <f>+L337/N337-1</f>
        <v>0.6543624161073827</v>
      </c>
      <c r="P337" s="238"/>
      <c r="T337" s="252"/>
      <c r="V337" s="91" t="s">
        <v>528</v>
      </c>
      <c r="W337" s="190" t="s">
        <v>467</v>
      </c>
      <c r="X337" s="190">
        <v>15531</v>
      </c>
      <c r="Y337" s="256"/>
    </row>
    <row r="338" spans="1:25" ht="18" customHeight="1">
      <c r="A338" s="218"/>
      <c r="B338" s="217"/>
      <c r="C338" s="217"/>
      <c r="D338" s="217"/>
      <c r="E338" s="219"/>
      <c r="F338" s="217"/>
      <c r="G338" s="219"/>
      <c r="H338" s="91">
        <v>2040215</v>
      </c>
      <c r="I338" s="239" t="s">
        <v>529</v>
      </c>
      <c r="J338" s="235">
        <v>0</v>
      </c>
      <c r="K338" s="29">
        <v>0</v>
      </c>
      <c r="L338" s="29">
        <v>0</v>
      </c>
      <c r="M338" s="236"/>
      <c r="N338" s="242">
        <v>0</v>
      </c>
      <c r="O338" s="237"/>
      <c r="P338" s="238"/>
      <c r="T338" s="252"/>
      <c r="V338" s="91" t="s">
        <v>530</v>
      </c>
      <c r="W338" s="190" t="s">
        <v>469</v>
      </c>
      <c r="X338" s="190">
        <v>705</v>
      </c>
      <c r="Y338" s="256"/>
    </row>
    <row r="339" spans="1:25" ht="18" customHeight="1">
      <c r="A339" s="218"/>
      <c r="B339" s="217"/>
      <c r="C339" s="217"/>
      <c r="D339" s="217"/>
      <c r="E339" s="219"/>
      <c r="F339" s="217"/>
      <c r="G339" s="219"/>
      <c r="H339" s="91">
        <v>2040216</v>
      </c>
      <c r="I339" s="239" t="s">
        <v>531</v>
      </c>
      <c r="J339" s="235">
        <v>0</v>
      </c>
      <c r="K339" s="29">
        <v>0</v>
      </c>
      <c r="L339" s="29">
        <v>0</v>
      </c>
      <c r="M339" s="236"/>
      <c r="N339" s="242">
        <v>0</v>
      </c>
      <c r="O339" s="237"/>
      <c r="P339" s="238"/>
      <c r="T339" s="252"/>
      <c r="V339" s="91" t="s">
        <v>532</v>
      </c>
      <c r="W339" s="190" t="s">
        <v>471</v>
      </c>
      <c r="X339" s="190">
        <v>10294</v>
      </c>
      <c r="Y339" s="256"/>
    </row>
    <row r="340" spans="1:25" ht="18" customHeight="1">
      <c r="A340" s="218"/>
      <c r="B340" s="217"/>
      <c r="C340" s="217"/>
      <c r="D340" s="217"/>
      <c r="E340" s="219"/>
      <c r="F340" s="217"/>
      <c r="G340" s="219"/>
      <c r="H340" s="91">
        <v>2040217</v>
      </c>
      <c r="I340" s="240" t="s">
        <v>533</v>
      </c>
      <c r="J340" s="235">
        <v>0</v>
      </c>
      <c r="K340" s="29">
        <v>0</v>
      </c>
      <c r="L340" s="29">
        <v>0</v>
      </c>
      <c r="M340" s="236"/>
      <c r="N340" s="242">
        <v>0</v>
      </c>
      <c r="O340" s="237"/>
      <c r="P340" s="238"/>
      <c r="T340" s="252"/>
      <c r="V340" s="91" t="s">
        <v>534</v>
      </c>
      <c r="W340" s="190" t="s">
        <v>473</v>
      </c>
      <c r="X340" s="190">
        <v>6978</v>
      </c>
      <c r="Y340" s="256"/>
    </row>
    <row r="341" spans="1:25" ht="18" customHeight="1">
      <c r="A341" s="218"/>
      <c r="B341" s="217"/>
      <c r="C341" s="217"/>
      <c r="D341" s="217"/>
      <c r="E341" s="219"/>
      <c r="F341" s="217"/>
      <c r="G341" s="219"/>
      <c r="H341" s="91">
        <v>2040218</v>
      </c>
      <c r="I341" s="240" t="s">
        <v>535</v>
      </c>
      <c r="J341" s="235">
        <v>0</v>
      </c>
      <c r="K341" s="29">
        <v>0</v>
      </c>
      <c r="L341" s="29">
        <v>0</v>
      </c>
      <c r="M341" s="236"/>
      <c r="N341" s="242">
        <v>0</v>
      </c>
      <c r="O341" s="237"/>
      <c r="P341" s="238"/>
      <c r="T341" s="252"/>
      <c r="V341" s="91" t="s">
        <v>536</v>
      </c>
      <c r="W341" s="190" t="s">
        <v>475</v>
      </c>
      <c r="X341" s="190">
        <v>18433</v>
      </c>
      <c r="Y341" s="256"/>
    </row>
    <row r="342" spans="1:25" ht="18" customHeight="1">
      <c r="A342" s="218"/>
      <c r="B342" s="217"/>
      <c r="C342" s="217"/>
      <c r="D342" s="217"/>
      <c r="E342" s="219"/>
      <c r="F342" s="217"/>
      <c r="G342" s="219"/>
      <c r="H342" s="91">
        <v>2040219</v>
      </c>
      <c r="I342" s="240" t="s">
        <v>537</v>
      </c>
      <c r="J342" s="235">
        <v>0</v>
      </c>
      <c r="K342" s="29">
        <v>0</v>
      </c>
      <c r="L342" s="29">
        <v>0</v>
      </c>
      <c r="M342" s="236"/>
      <c r="N342" s="242">
        <v>0</v>
      </c>
      <c r="O342" s="237"/>
      <c r="P342" s="238"/>
      <c r="T342" s="252"/>
      <c r="V342" s="91" t="s">
        <v>538</v>
      </c>
      <c r="W342" s="190" t="s">
        <v>477</v>
      </c>
      <c r="X342" s="190">
        <v>431</v>
      </c>
      <c r="Y342" s="256"/>
    </row>
    <row r="343" spans="1:25" ht="18" customHeight="1">
      <c r="A343" s="218"/>
      <c r="B343" s="217"/>
      <c r="C343" s="217"/>
      <c r="D343" s="217"/>
      <c r="E343" s="219"/>
      <c r="F343" s="217"/>
      <c r="G343" s="219"/>
      <c r="H343" s="91">
        <v>2040250</v>
      </c>
      <c r="I343" s="240" t="s">
        <v>539</v>
      </c>
      <c r="J343" s="235">
        <v>0</v>
      </c>
      <c r="K343" s="29">
        <v>0</v>
      </c>
      <c r="L343" s="29">
        <v>0</v>
      </c>
      <c r="M343" s="236"/>
      <c r="N343" s="242">
        <v>0</v>
      </c>
      <c r="O343" s="237"/>
      <c r="P343" s="238"/>
      <c r="T343" s="252"/>
      <c r="V343" s="91" t="s">
        <v>190</v>
      </c>
      <c r="W343" s="190" t="s">
        <v>189</v>
      </c>
      <c r="X343" s="190">
        <v>0</v>
      </c>
      <c r="Y343" s="256"/>
    </row>
    <row r="344" spans="1:25" ht="18" customHeight="1">
      <c r="A344" s="218"/>
      <c r="B344" s="217"/>
      <c r="C344" s="217"/>
      <c r="D344" s="217"/>
      <c r="E344" s="219"/>
      <c r="F344" s="217"/>
      <c r="G344" s="219"/>
      <c r="H344" s="91">
        <v>2040299</v>
      </c>
      <c r="I344" s="240" t="s">
        <v>540</v>
      </c>
      <c r="J344" s="235">
        <v>0</v>
      </c>
      <c r="K344" s="29">
        <v>0</v>
      </c>
      <c r="L344" s="29">
        <v>0</v>
      </c>
      <c r="M344" s="236"/>
      <c r="N344" s="242">
        <v>0</v>
      </c>
      <c r="O344" s="237"/>
      <c r="P344" s="238"/>
      <c r="T344" s="252"/>
      <c r="V344" s="91" t="s">
        <v>114</v>
      </c>
      <c r="W344" s="190" t="s">
        <v>112</v>
      </c>
      <c r="X344" s="190">
        <v>0</v>
      </c>
      <c r="Y344" s="256"/>
    </row>
    <row r="345" spans="1:25" ht="18" customHeight="1">
      <c r="A345" s="218"/>
      <c r="B345" s="217"/>
      <c r="C345" s="217"/>
      <c r="D345" s="217"/>
      <c r="E345" s="219"/>
      <c r="F345" s="217"/>
      <c r="G345" s="219"/>
      <c r="H345" s="91">
        <v>20403</v>
      </c>
      <c r="I345" s="239" t="s">
        <v>112</v>
      </c>
      <c r="J345" s="235"/>
      <c r="K345" s="29">
        <v>0</v>
      </c>
      <c r="L345" s="29">
        <v>0</v>
      </c>
      <c r="M345" s="236"/>
      <c r="N345" s="242">
        <v>0</v>
      </c>
      <c r="O345" s="237"/>
      <c r="P345" s="238"/>
      <c r="T345" s="252"/>
      <c r="V345" s="91" t="s">
        <v>541</v>
      </c>
      <c r="W345" s="190" t="s">
        <v>480</v>
      </c>
      <c r="X345" s="190">
        <v>8204</v>
      </c>
      <c r="Y345" s="256"/>
    </row>
    <row r="346" spans="1:25" ht="18" customHeight="1">
      <c r="A346" s="218"/>
      <c r="B346" s="217"/>
      <c r="C346" s="217"/>
      <c r="D346" s="217"/>
      <c r="E346" s="219"/>
      <c r="F346" s="217"/>
      <c r="G346" s="219"/>
      <c r="H346" s="91">
        <v>2040301</v>
      </c>
      <c r="I346" s="239" t="s">
        <v>542</v>
      </c>
      <c r="J346" s="235"/>
      <c r="K346" s="29">
        <v>2</v>
      </c>
      <c r="L346" s="29">
        <v>2</v>
      </c>
      <c r="M346" s="236">
        <f>+L346/K346</f>
        <v>1</v>
      </c>
      <c r="N346" s="242">
        <v>7</v>
      </c>
      <c r="O346" s="237">
        <f>+L346/N346-1</f>
        <v>-0.7142857142857143</v>
      </c>
      <c r="P346" s="238"/>
      <c r="T346" s="252"/>
      <c r="V346" s="245" t="s">
        <v>379</v>
      </c>
      <c r="W346" s="190" t="s">
        <v>482</v>
      </c>
      <c r="X346" s="190">
        <v>18849</v>
      </c>
      <c r="Y346" s="256"/>
    </row>
    <row r="347" spans="1:25" ht="18" customHeight="1">
      <c r="A347" s="218"/>
      <c r="B347" s="217"/>
      <c r="C347" s="217"/>
      <c r="D347" s="217"/>
      <c r="E347" s="219"/>
      <c r="F347" s="217"/>
      <c r="G347" s="219"/>
      <c r="H347" s="91">
        <v>2040302</v>
      </c>
      <c r="I347" s="234" t="s">
        <v>543</v>
      </c>
      <c r="J347" s="235"/>
      <c r="K347" s="29"/>
      <c r="L347" s="29">
        <v>0</v>
      </c>
      <c r="M347" s="236"/>
      <c r="N347" s="242">
        <v>0</v>
      </c>
      <c r="O347" s="237"/>
      <c r="P347" s="238"/>
      <c r="T347" s="252"/>
      <c r="V347" s="91" t="s">
        <v>121</v>
      </c>
      <c r="W347" s="190" t="s">
        <v>88</v>
      </c>
      <c r="X347" s="190">
        <v>15908</v>
      </c>
      <c r="Y347" s="258"/>
    </row>
    <row r="348" spans="1:25" ht="18" customHeight="1">
      <c r="A348" s="218"/>
      <c r="B348" s="217"/>
      <c r="C348" s="217"/>
      <c r="D348" s="217"/>
      <c r="E348" s="219"/>
      <c r="F348" s="217"/>
      <c r="G348" s="219"/>
      <c r="H348" s="91">
        <v>2040303</v>
      </c>
      <c r="I348" s="240" t="s">
        <v>88</v>
      </c>
      <c r="J348" s="235"/>
      <c r="K348" s="235"/>
      <c r="L348" s="29">
        <v>0</v>
      </c>
      <c r="M348" s="236"/>
      <c r="N348" s="242">
        <v>0</v>
      </c>
      <c r="O348" s="237"/>
      <c r="P348" s="238"/>
      <c r="T348" s="252"/>
      <c r="V348" s="91" t="s">
        <v>91</v>
      </c>
      <c r="W348" s="190" t="s">
        <v>89</v>
      </c>
      <c r="X348" s="190">
        <v>0</v>
      </c>
      <c r="Y348" s="256"/>
    </row>
    <row r="349" spans="1:25" ht="18" customHeight="1">
      <c r="A349" s="218"/>
      <c r="B349" s="217"/>
      <c r="C349" s="217"/>
      <c r="D349" s="217"/>
      <c r="E349" s="219"/>
      <c r="F349" s="217"/>
      <c r="G349" s="219"/>
      <c r="H349" s="91">
        <v>2040304</v>
      </c>
      <c r="I349" s="240" t="s">
        <v>89</v>
      </c>
      <c r="J349" s="235"/>
      <c r="K349" s="235"/>
      <c r="L349" s="29">
        <v>0</v>
      </c>
      <c r="M349" s="236"/>
      <c r="N349" s="242">
        <v>0</v>
      </c>
      <c r="O349" s="237"/>
      <c r="P349" s="238"/>
      <c r="T349" s="252"/>
      <c r="V349" s="91" t="s">
        <v>94</v>
      </c>
      <c r="W349" s="190" t="s">
        <v>92</v>
      </c>
      <c r="X349" s="190">
        <v>0</v>
      </c>
      <c r="Y349" s="256"/>
    </row>
    <row r="350" spans="1:25" ht="18" customHeight="1">
      <c r="A350" s="218"/>
      <c r="B350" s="217"/>
      <c r="C350" s="217"/>
      <c r="D350" s="217"/>
      <c r="E350" s="219"/>
      <c r="F350" s="217"/>
      <c r="G350" s="219"/>
      <c r="H350" s="91">
        <v>2040350</v>
      </c>
      <c r="I350" s="240" t="s">
        <v>92</v>
      </c>
      <c r="J350" s="235"/>
      <c r="K350" s="235"/>
      <c r="L350" s="29">
        <v>0</v>
      </c>
      <c r="M350" s="236"/>
      <c r="N350" s="242">
        <v>0</v>
      </c>
      <c r="O350" s="237"/>
      <c r="P350" s="238"/>
      <c r="T350" s="252"/>
      <c r="V350" s="91" t="s">
        <v>544</v>
      </c>
      <c r="W350" s="190" t="s">
        <v>488</v>
      </c>
      <c r="X350" s="190">
        <v>1710</v>
      </c>
      <c r="Y350" s="256"/>
    </row>
    <row r="351" spans="1:25" ht="18" customHeight="1">
      <c r="A351" s="218"/>
      <c r="B351" s="217"/>
      <c r="C351" s="217"/>
      <c r="D351" s="217"/>
      <c r="E351" s="219"/>
      <c r="F351" s="217"/>
      <c r="G351" s="219"/>
      <c r="H351" s="91">
        <v>2040399</v>
      </c>
      <c r="I351" s="241" t="s">
        <v>545</v>
      </c>
      <c r="J351" s="235"/>
      <c r="K351" s="235"/>
      <c r="L351" s="29">
        <v>0</v>
      </c>
      <c r="M351" s="236"/>
      <c r="N351" s="242">
        <v>0</v>
      </c>
      <c r="O351" s="237"/>
      <c r="P351" s="238"/>
      <c r="T351" s="252"/>
      <c r="V351" s="91" t="s">
        <v>114</v>
      </c>
      <c r="W351" s="190" t="s">
        <v>112</v>
      </c>
      <c r="X351" s="190">
        <v>0</v>
      </c>
      <c r="Y351" s="256"/>
    </row>
    <row r="352" spans="1:25" ht="18" customHeight="1">
      <c r="A352" s="218"/>
      <c r="B352" s="217"/>
      <c r="C352" s="217"/>
      <c r="D352" s="217"/>
      <c r="E352" s="219"/>
      <c r="F352" s="217"/>
      <c r="G352" s="219"/>
      <c r="H352" s="91">
        <v>20404</v>
      </c>
      <c r="I352" s="239" t="s">
        <v>546</v>
      </c>
      <c r="J352" s="235"/>
      <c r="K352" s="235"/>
      <c r="L352" s="29">
        <v>0</v>
      </c>
      <c r="M352" s="236"/>
      <c r="N352" s="242">
        <v>0</v>
      </c>
      <c r="O352" s="237"/>
      <c r="P352" s="238"/>
      <c r="T352" s="252"/>
      <c r="V352" s="91" t="s">
        <v>547</v>
      </c>
      <c r="W352" s="190" t="s">
        <v>491</v>
      </c>
      <c r="X352" s="190">
        <v>1231</v>
      </c>
      <c r="Y352" s="256"/>
    </row>
    <row r="353" spans="1:25" ht="29.25" customHeight="1">
      <c r="A353" s="218"/>
      <c r="B353" s="217"/>
      <c r="C353" s="217"/>
      <c r="D353" s="217"/>
      <c r="E353" s="219"/>
      <c r="F353" s="217"/>
      <c r="G353" s="219"/>
      <c r="H353" s="91">
        <v>2040401</v>
      </c>
      <c r="I353" s="239" t="s">
        <v>548</v>
      </c>
      <c r="J353" s="235"/>
      <c r="K353" s="235"/>
      <c r="L353" s="29">
        <v>0</v>
      </c>
      <c r="M353" s="236"/>
      <c r="N353" s="242">
        <v>0</v>
      </c>
      <c r="O353" s="237"/>
      <c r="P353" s="238"/>
      <c r="T353" s="252"/>
      <c r="V353" s="245" t="s">
        <v>380</v>
      </c>
      <c r="W353" s="187" t="s">
        <v>493</v>
      </c>
      <c r="X353" s="187">
        <v>73175</v>
      </c>
      <c r="Y353" s="260"/>
    </row>
    <row r="354" spans="1:25" ht="18" customHeight="1">
      <c r="A354" s="218"/>
      <c r="B354" s="217"/>
      <c r="C354" s="217"/>
      <c r="D354" s="217"/>
      <c r="E354" s="219"/>
      <c r="F354" s="217"/>
      <c r="G354" s="219"/>
      <c r="H354" s="91">
        <v>2040402</v>
      </c>
      <c r="I354" s="239" t="s">
        <v>112</v>
      </c>
      <c r="J354" s="235"/>
      <c r="K354" s="235"/>
      <c r="L354" s="29">
        <v>0</v>
      </c>
      <c r="M354" s="236"/>
      <c r="N354" s="242">
        <v>0</v>
      </c>
      <c r="O354" s="237"/>
      <c r="P354" s="238"/>
      <c r="T354" s="252"/>
      <c r="V354" s="91" t="s">
        <v>121</v>
      </c>
      <c r="W354" s="190" t="s">
        <v>88</v>
      </c>
      <c r="X354" s="190">
        <v>42919</v>
      </c>
      <c r="Y354" s="256"/>
    </row>
    <row r="355" spans="1:25" ht="18" customHeight="1">
      <c r="A355" s="218"/>
      <c r="B355" s="217"/>
      <c r="C355" s="217"/>
      <c r="D355" s="217"/>
      <c r="E355" s="219"/>
      <c r="F355" s="217"/>
      <c r="G355" s="219"/>
      <c r="H355" s="91">
        <v>2040403</v>
      </c>
      <c r="I355" s="240" t="s">
        <v>549</v>
      </c>
      <c r="J355" s="235"/>
      <c r="K355" s="235"/>
      <c r="L355" s="29">
        <v>0</v>
      </c>
      <c r="M355" s="236"/>
      <c r="N355" s="242">
        <v>0</v>
      </c>
      <c r="O355" s="237"/>
      <c r="P355" s="238"/>
      <c r="T355" s="252"/>
      <c r="V355" s="91" t="s">
        <v>91</v>
      </c>
      <c r="W355" s="190" t="s">
        <v>89</v>
      </c>
      <c r="X355" s="190">
        <v>6751</v>
      </c>
      <c r="Y355" s="256"/>
    </row>
    <row r="356" spans="1:25" ht="18" customHeight="1">
      <c r="A356" s="218"/>
      <c r="B356" s="217"/>
      <c r="C356" s="217"/>
      <c r="D356" s="217"/>
      <c r="E356" s="219"/>
      <c r="F356" s="217"/>
      <c r="G356" s="219"/>
      <c r="H356" s="91">
        <v>2040404</v>
      </c>
      <c r="I356" s="244" t="s">
        <v>550</v>
      </c>
      <c r="J356" s="235"/>
      <c r="K356" s="29"/>
      <c r="L356" s="29">
        <v>0</v>
      </c>
      <c r="M356" s="236"/>
      <c r="N356" s="242">
        <v>0</v>
      </c>
      <c r="O356" s="237"/>
      <c r="P356" s="238"/>
      <c r="T356" s="252"/>
      <c r="V356" s="91" t="s">
        <v>94</v>
      </c>
      <c r="W356" s="190" t="s">
        <v>92</v>
      </c>
      <c r="X356" s="190">
        <v>2184</v>
      </c>
      <c r="Y356" s="258"/>
    </row>
    <row r="357" spans="1:25" ht="18" customHeight="1">
      <c r="A357" s="218"/>
      <c r="B357" s="217"/>
      <c r="C357" s="217"/>
      <c r="D357" s="217"/>
      <c r="E357" s="219"/>
      <c r="F357" s="217"/>
      <c r="G357" s="219"/>
      <c r="H357" s="91">
        <v>2040405</v>
      </c>
      <c r="I357" s="240" t="s">
        <v>88</v>
      </c>
      <c r="J357" s="235"/>
      <c r="K357" s="235"/>
      <c r="L357" s="29">
        <v>0</v>
      </c>
      <c r="M357" s="236"/>
      <c r="N357" s="242">
        <v>0</v>
      </c>
      <c r="O357" s="237"/>
      <c r="P357" s="238"/>
      <c r="T357" s="252"/>
      <c r="V357" s="91" t="s">
        <v>551</v>
      </c>
      <c r="W357" s="190" t="s">
        <v>497</v>
      </c>
      <c r="X357" s="190">
        <v>4544</v>
      </c>
      <c r="Y357" s="256"/>
    </row>
    <row r="358" spans="1:25" ht="18" customHeight="1">
      <c r="A358" s="218"/>
      <c r="B358" s="217"/>
      <c r="C358" s="217"/>
      <c r="D358" s="217"/>
      <c r="E358" s="219"/>
      <c r="F358" s="217"/>
      <c r="G358" s="219"/>
      <c r="H358" s="91">
        <v>2040406</v>
      </c>
      <c r="I358" s="239" t="s">
        <v>89</v>
      </c>
      <c r="J358" s="235"/>
      <c r="K358" s="235"/>
      <c r="L358" s="29">
        <v>0</v>
      </c>
      <c r="M358" s="236"/>
      <c r="N358" s="242">
        <v>0</v>
      </c>
      <c r="O358" s="237"/>
      <c r="P358" s="238"/>
      <c r="T358" s="252"/>
      <c r="V358" s="91" t="s">
        <v>552</v>
      </c>
      <c r="W358" s="190" t="s">
        <v>499</v>
      </c>
      <c r="X358" s="190">
        <v>1782</v>
      </c>
      <c r="Y358" s="256"/>
    </row>
    <row r="359" spans="1:25" ht="18" customHeight="1">
      <c r="A359" s="218"/>
      <c r="B359" s="217"/>
      <c r="C359" s="217"/>
      <c r="D359" s="217"/>
      <c r="E359" s="219"/>
      <c r="F359" s="217"/>
      <c r="G359" s="219"/>
      <c r="H359" s="91">
        <v>2040407</v>
      </c>
      <c r="I359" s="239" t="s">
        <v>92</v>
      </c>
      <c r="J359" s="235"/>
      <c r="K359" s="235"/>
      <c r="L359" s="29">
        <v>0</v>
      </c>
      <c r="M359" s="236"/>
      <c r="N359" s="242">
        <v>0</v>
      </c>
      <c r="O359" s="237"/>
      <c r="P359" s="238"/>
      <c r="T359" s="252"/>
      <c r="V359" s="91" t="s">
        <v>553</v>
      </c>
      <c r="W359" s="190" t="s">
        <v>501</v>
      </c>
      <c r="X359" s="190">
        <v>756</v>
      </c>
      <c r="Y359" s="256"/>
    </row>
    <row r="360" spans="1:25" ht="18" customHeight="1">
      <c r="A360" s="218"/>
      <c r="B360" s="217"/>
      <c r="C360" s="217"/>
      <c r="D360" s="217"/>
      <c r="E360" s="219"/>
      <c r="F360" s="217"/>
      <c r="G360" s="219"/>
      <c r="H360" s="91">
        <v>2040408</v>
      </c>
      <c r="I360" s="239" t="s">
        <v>554</v>
      </c>
      <c r="J360" s="235"/>
      <c r="K360" s="235"/>
      <c r="L360" s="29">
        <v>0</v>
      </c>
      <c r="M360" s="236"/>
      <c r="N360" s="242">
        <v>0</v>
      </c>
      <c r="O360" s="237"/>
      <c r="P360" s="238"/>
      <c r="T360" s="252"/>
      <c r="V360" s="91" t="s">
        <v>555</v>
      </c>
      <c r="W360" s="190" t="s">
        <v>503</v>
      </c>
      <c r="X360" s="190">
        <v>159</v>
      </c>
      <c r="Y360" s="256"/>
    </row>
    <row r="361" spans="1:25" ht="18" customHeight="1">
      <c r="A361" s="218"/>
      <c r="B361" s="217"/>
      <c r="C361" s="217"/>
      <c r="D361" s="217"/>
      <c r="E361" s="219"/>
      <c r="F361" s="217"/>
      <c r="G361" s="219"/>
      <c r="H361" s="91">
        <v>2040409</v>
      </c>
      <c r="I361" s="240" t="s">
        <v>556</v>
      </c>
      <c r="J361" s="235"/>
      <c r="K361" s="235"/>
      <c r="L361" s="29">
        <v>0</v>
      </c>
      <c r="M361" s="236"/>
      <c r="N361" s="242">
        <v>0</v>
      </c>
      <c r="O361" s="237"/>
      <c r="P361" s="238"/>
      <c r="T361" s="252"/>
      <c r="V361" s="91" t="s">
        <v>557</v>
      </c>
      <c r="W361" s="190" t="s">
        <v>505</v>
      </c>
      <c r="X361" s="190">
        <v>1130</v>
      </c>
      <c r="Y361" s="256"/>
    </row>
    <row r="362" spans="1:25" ht="18" customHeight="1">
      <c r="A362" s="218"/>
      <c r="B362" s="217"/>
      <c r="C362" s="217"/>
      <c r="D362" s="217"/>
      <c r="E362" s="219"/>
      <c r="F362" s="217"/>
      <c r="G362" s="219"/>
      <c r="H362" s="91">
        <v>2040450</v>
      </c>
      <c r="I362" s="240" t="s">
        <v>558</v>
      </c>
      <c r="J362" s="235"/>
      <c r="K362" s="235"/>
      <c r="L362" s="29">
        <v>0</v>
      </c>
      <c r="M362" s="236"/>
      <c r="N362" s="242">
        <v>0</v>
      </c>
      <c r="O362" s="237"/>
      <c r="P362" s="238"/>
      <c r="T362" s="252"/>
      <c r="V362" s="91" t="s">
        <v>559</v>
      </c>
      <c r="W362" s="190" t="s">
        <v>507</v>
      </c>
      <c r="X362" s="190">
        <v>978</v>
      </c>
      <c r="Y362" s="256"/>
    </row>
    <row r="363" spans="1:25" ht="18" customHeight="1">
      <c r="A363" s="218"/>
      <c r="B363" s="217"/>
      <c r="C363" s="217"/>
      <c r="D363" s="217"/>
      <c r="E363" s="219"/>
      <c r="F363" s="217"/>
      <c r="G363" s="219"/>
      <c r="H363" s="91">
        <v>2040499</v>
      </c>
      <c r="I363" s="240" t="s">
        <v>112</v>
      </c>
      <c r="J363" s="235"/>
      <c r="K363" s="235"/>
      <c r="L363" s="29">
        <v>0</v>
      </c>
      <c r="M363" s="236"/>
      <c r="N363" s="242">
        <v>0</v>
      </c>
      <c r="O363" s="237"/>
      <c r="P363" s="238"/>
      <c r="T363" s="252"/>
      <c r="V363" s="91" t="s">
        <v>114</v>
      </c>
      <c r="W363" s="190" t="s">
        <v>112</v>
      </c>
      <c r="X363" s="190">
        <v>0</v>
      </c>
      <c r="Y363" s="256"/>
    </row>
    <row r="364" spans="1:25" ht="18" customHeight="1">
      <c r="A364" s="218"/>
      <c r="B364" s="217"/>
      <c r="C364" s="217"/>
      <c r="D364" s="217"/>
      <c r="E364" s="219"/>
      <c r="F364" s="217"/>
      <c r="G364" s="219"/>
      <c r="H364" s="91">
        <v>20405</v>
      </c>
      <c r="I364" s="241" t="s">
        <v>560</v>
      </c>
      <c r="J364" s="235"/>
      <c r="K364" s="235"/>
      <c r="L364" s="29">
        <v>0</v>
      </c>
      <c r="M364" s="236"/>
      <c r="N364" s="242">
        <v>0</v>
      </c>
      <c r="O364" s="237"/>
      <c r="P364" s="238"/>
      <c r="T364" s="252"/>
      <c r="V364" s="91" t="s">
        <v>561</v>
      </c>
      <c r="W364" s="190" t="s">
        <v>510</v>
      </c>
      <c r="X364" s="190">
        <v>11972</v>
      </c>
      <c r="Y364" s="256"/>
    </row>
    <row r="365" spans="1:25" ht="18" customHeight="1">
      <c r="A365" s="218"/>
      <c r="B365" s="217"/>
      <c r="C365" s="217"/>
      <c r="D365" s="217"/>
      <c r="E365" s="219"/>
      <c r="F365" s="217"/>
      <c r="G365" s="219"/>
      <c r="H365" s="91">
        <v>2040703</v>
      </c>
      <c r="I365" s="229" t="s">
        <v>562</v>
      </c>
      <c r="J365" s="235">
        <v>280</v>
      </c>
      <c r="K365" s="29">
        <v>280</v>
      </c>
      <c r="L365" s="29">
        <v>280</v>
      </c>
      <c r="M365" s="236">
        <f>+L365/K365</f>
        <v>1</v>
      </c>
      <c r="N365" s="29">
        <v>809</v>
      </c>
      <c r="O365" s="237">
        <f aca="true" t="shared" si="4" ref="O365:O371">+L365/N365-1</f>
        <v>-0.65389369592089</v>
      </c>
      <c r="P365" s="238"/>
      <c r="Q365" s="190">
        <v>0</v>
      </c>
      <c r="R365" s="190">
        <v>0</v>
      </c>
      <c r="S365" s="190">
        <v>0</v>
      </c>
      <c r="T365" s="252"/>
      <c r="V365" s="91" t="s">
        <v>91</v>
      </c>
      <c r="W365" s="190" t="s">
        <v>89</v>
      </c>
      <c r="X365" s="190">
        <v>293</v>
      </c>
      <c r="Y365" s="271"/>
    </row>
    <row r="366" spans="1:25" ht="18" customHeight="1">
      <c r="A366" s="218"/>
      <c r="B366" s="217"/>
      <c r="C366" s="217"/>
      <c r="D366" s="217"/>
      <c r="E366" s="219"/>
      <c r="F366" s="217"/>
      <c r="G366" s="219"/>
      <c r="H366" s="91">
        <v>2040704</v>
      </c>
      <c r="I366" s="240" t="s">
        <v>563</v>
      </c>
      <c r="J366" s="235">
        <v>280</v>
      </c>
      <c r="K366" s="29">
        <v>280</v>
      </c>
      <c r="L366" s="29">
        <v>280</v>
      </c>
      <c r="M366" s="236">
        <f>+L366/K366</f>
        <v>1</v>
      </c>
      <c r="N366" s="29">
        <v>513</v>
      </c>
      <c r="O366" s="237">
        <f t="shared" si="4"/>
        <v>-0.4541910331384016</v>
      </c>
      <c r="P366" s="238"/>
      <c r="Q366" s="190">
        <v>0</v>
      </c>
      <c r="R366" s="190">
        <v>0</v>
      </c>
      <c r="S366" s="190">
        <v>0</v>
      </c>
      <c r="T366" s="252"/>
      <c r="V366" s="91" t="s">
        <v>94</v>
      </c>
      <c r="W366" s="190" t="s">
        <v>92</v>
      </c>
      <c r="X366" s="190">
        <v>463</v>
      </c>
      <c r="Y366" s="256"/>
    </row>
    <row r="367" spans="1:25" ht="18" customHeight="1">
      <c r="A367" s="218"/>
      <c r="B367" s="217"/>
      <c r="C367" s="217"/>
      <c r="D367" s="217"/>
      <c r="E367" s="219"/>
      <c r="F367" s="217"/>
      <c r="G367" s="219"/>
      <c r="H367" s="91">
        <v>2040705</v>
      </c>
      <c r="I367" s="239" t="s">
        <v>564</v>
      </c>
      <c r="J367" s="235">
        <v>0</v>
      </c>
      <c r="K367" s="29">
        <v>0</v>
      </c>
      <c r="L367" s="29">
        <v>0</v>
      </c>
      <c r="M367" s="236"/>
      <c r="N367" s="29">
        <v>296</v>
      </c>
      <c r="O367" s="237">
        <f t="shared" si="4"/>
        <v>-1</v>
      </c>
      <c r="P367" s="238"/>
      <c r="Q367" s="190">
        <v>93021</v>
      </c>
      <c r="R367" s="190">
        <v>64533</v>
      </c>
      <c r="S367" s="190">
        <v>64453</v>
      </c>
      <c r="T367" s="252"/>
      <c r="V367" s="91" t="s">
        <v>565</v>
      </c>
      <c r="W367" s="190" t="s">
        <v>545</v>
      </c>
      <c r="X367" s="190">
        <v>224</v>
      </c>
      <c r="Y367" s="256"/>
    </row>
    <row r="368" spans="1:26" ht="18" customHeight="1">
      <c r="A368" s="218"/>
      <c r="B368" s="217"/>
      <c r="C368" s="217"/>
      <c r="D368" s="217"/>
      <c r="E368" s="219"/>
      <c r="F368" s="217"/>
      <c r="G368" s="219"/>
      <c r="H368" s="91">
        <v>2040706</v>
      </c>
      <c r="I368" s="234" t="s">
        <v>20</v>
      </c>
      <c r="J368" s="175">
        <f>+SUM(J369,J374,J383,J390,J396,J400,J404,J408,J414,J421)</f>
        <v>152407</v>
      </c>
      <c r="K368" s="175">
        <f>+SUM(K369,K374,K383,K390,K396,K400,K404,K408,K414,K421)</f>
        <v>182862</v>
      </c>
      <c r="L368" s="175">
        <f>+SUM(L369,L374,L383,L390,L396,L400,L404,L408,L414,L421)</f>
        <v>179336</v>
      </c>
      <c r="M368" s="231">
        <f>+L368/K368</f>
        <v>0.9807176996861021</v>
      </c>
      <c r="N368" s="175">
        <f>+SUM(N369,N374,N383,N390,N396,N400,N404,N408,N414,N421)</f>
        <v>148977</v>
      </c>
      <c r="O368" s="232">
        <f t="shared" si="4"/>
        <v>0.20378313430932282</v>
      </c>
      <c r="P368" s="233"/>
      <c r="Q368" s="186">
        <v>1543706</v>
      </c>
      <c r="R368" s="186">
        <v>1576488</v>
      </c>
      <c r="S368" s="186">
        <v>1556291</v>
      </c>
      <c r="T368" s="251"/>
      <c r="U368" s="186"/>
      <c r="V368" s="245" t="s">
        <v>566</v>
      </c>
      <c r="W368" s="186" t="s">
        <v>546</v>
      </c>
      <c r="X368" s="186">
        <v>2753</v>
      </c>
      <c r="Y368" s="255"/>
      <c r="Z368" s="270"/>
    </row>
    <row r="369" spans="1:25" ht="18" customHeight="1">
      <c r="A369" s="218"/>
      <c r="B369" s="217"/>
      <c r="C369" s="217"/>
      <c r="D369" s="217"/>
      <c r="E369" s="219"/>
      <c r="F369" s="217"/>
      <c r="G369" s="219"/>
      <c r="H369" s="91">
        <v>2040750</v>
      </c>
      <c r="I369" s="234" t="s">
        <v>567</v>
      </c>
      <c r="J369" s="235">
        <v>11844</v>
      </c>
      <c r="K369" s="29">
        <v>4944</v>
      </c>
      <c r="L369" s="29">
        <v>4944</v>
      </c>
      <c r="M369" s="236">
        <f>+L369/K369</f>
        <v>1</v>
      </c>
      <c r="N369" s="242">
        <v>6296</v>
      </c>
      <c r="O369" s="237">
        <f t="shared" si="4"/>
        <v>-0.2147395171537484</v>
      </c>
      <c r="P369" s="238"/>
      <c r="Q369" s="190">
        <v>17331</v>
      </c>
      <c r="R369" s="190">
        <v>19239</v>
      </c>
      <c r="S369" s="190">
        <v>19140</v>
      </c>
      <c r="T369" s="252"/>
      <c r="V369" s="91" t="s">
        <v>568</v>
      </c>
      <c r="W369" s="190" t="s">
        <v>548</v>
      </c>
      <c r="X369" s="190">
        <v>431</v>
      </c>
      <c r="Y369" s="256"/>
    </row>
    <row r="370" spans="1:25" ht="18" customHeight="1">
      <c r="A370" s="218"/>
      <c r="B370" s="217"/>
      <c r="C370" s="217"/>
      <c r="D370" s="217"/>
      <c r="E370" s="219"/>
      <c r="F370" s="217"/>
      <c r="G370" s="219"/>
      <c r="H370" s="91">
        <v>2040799</v>
      </c>
      <c r="I370" s="240" t="s">
        <v>88</v>
      </c>
      <c r="J370" s="235">
        <v>1282</v>
      </c>
      <c r="K370" s="29">
        <v>988</v>
      </c>
      <c r="L370" s="29">
        <v>988</v>
      </c>
      <c r="M370" s="236">
        <f>+L370/K370</f>
        <v>1</v>
      </c>
      <c r="N370" s="242">
        <v>840</v>
      </c>
      <c r="O370" s="237">
        <f t="shared" si="4"/>
        <v>0.17619047619047623</v>
      </c>
      <c r="P370" s="238"/>
      <c r="Q370" s="190">
        <v>314365</v>
      </c>
      <c r="R370" s="190">
        <v>290542</v>
      </c>
      <c r="S370" s="190">
        <v>275405</v>
      </c>
      <c r="T370" s="252"/>
      <c r="V370" s="91" t="s">
        <v>114</v>
      </c>
      <c r="W370" s="190" t="s">
        <v>112</v>
      </c>
      <c r="X370" s="190">
        <v>0</v>
      </c>
      <c r="Y370" s="256"/>
    </row>
    <row r="371" spans="1:25" ht="18" customHeight="1">
      <c r="A371" s="218"/>
      <c r="B371" s="217"/>
      <c r="C371" s="217"/>
      <c r="D371" s="217"/>
      <c r="E371" s="219"/>
      <c r="F371" s="217"/>
      <c r="G371" s="219"/>
      <c r="H371" s="91">
        <v>20408</v>
      </c>
      <c r="I371" s="239" t="s">
        <v>89</v>
      </c>
      <c r="J371" s="235">
        <v>8549</v>
      </c>
      <c r="K371" s="29">
        <v>2138</v>
      </c>
      <c r="L371" s="29">
        <v>2138</v>
      </c>
      <c r="M371" s="236">
        <f>+L371/K371</f>
        <v>1</v>
      </c>
      <c r="N371" s="242">
        <v>3889</v>
      </c>
      <c r="O371" s="237">
        <f t="shared" si="4"/>
        <v>-0.45024427873489326</v>
      </c>
      <c r="P371" s="238"/>
      <c r="Q371" s="190">
        <v>115963</v>
      </c>
      <c r="R371" s="190">
        <v>122976</v>
      </c>
      <c r="S371" s="190">
        <v>118131</v>
      </c>
      <c r="T371" s="252"/>
      <c r="V371" s="91" t="s">
        <v>569</v>
      </c>
      <c r="W371" s="190" t="s">
        <v>549</v>
      </c>
      <c r="X371" s="190">
        <v>521</v>
      </c>
      <c r="Y371" s="256"/>
    </row>
    <row r="372" spans="1:25" ht="18" customHeight="1">
      <c r="A372" s="218"/>
      <c r="B372" s="217"/>
      <c r="C372" s="217"/>
      <c r="D372" s="217"/>
      <c r="E372" s="219"/>
      <c r="F372" s="217"/>
      <c r="G372" s="219"/>
      <c r="H372" s="91">
        <v>2040801</v>
      </c>
      <c r="I372" s="239" t="s">
        <v>92</v>
      </c>
      <c r="J372" s="235">
        <v>0</v>
      </c>
      <c r="K372" s="29">
        <v>0</v>
      </c>
      <c r="L372" s="29">
        <v>0</v>
      </c>
      <c r="M372" s="236"/>
      <c r="N372" s="242">
        <v>0</v>
      </c>
      <c r="O372" s="237"/>
      <c r="P372" s="238"/>
      <c r="Q372" s="190">
        <v>963</v>
      </c>
      <c r="R372" s="190">
        <v>934</v>
      </c>
      <c r="S372" s="190">
        <v>934</v>
      </c>
      <c r="T372" s="252"/>
      <c r="V372" s="245" t="s">
        <v>570</v>
      </c>
      <c r="W372" s="190" t="s">
        <v>550</v>
      </c>
      <c r="X372" s="190">
        <v>21001</v>
      </c>
      <c r="Y372" s="256"/>
    </row>
    <row r="373" spans="1:25" ht="18" customHeight="1">
      <c r="A373" s="218"/>
      <c r="B373" s="217"/>
      <c r="C373" s="217"/>
      <c r="D373" s="217"/>
      <c r="E373" s="219"/>
      <c r="F373" s="217"/>
      <c r="G373" s="219"/>
      <c r="H373" s="91">
        <v>2040802</v>
      </c>
      <c r="I373" s="239" t="s">
        <v>571</v>
      </c>
      <c r="J373" s="235">
        <v>2013</v>
      </c>
      <c r="K373" s="29">
        <v>1818</v>
      </c>
      <c r="L373" s="29">
        <v>1818</v>
      </c>
      <c r="M373" s="236">
        <f aca="true" t="shared" si="5" ref="M373:M378">+L373/K373</f>
        <v>1</v>
      </c>
      <c r="N373" s="242">
        <v>1567</v>
      </c>
      <c r="O373" s="237">
        <f aca="true" t="shared" si="6" ref="O373:O378">+L373/N373-1</f>
        <v>0.16017868538608804</v>
      </c>
      <c r="P373" s="238"/>
      <c r="Q373" s="190">
        <v>3052</v>
      </c>
      <c r="R373" s="190">
        <v>3424</v>
      </c>
      <c r="S373" s="190">
        <v>3379</v>
      </c>
      <c r="T373" s="252"/>
      <c r="V373" s="91" t="s">
        <v>121</v>
      </c>
      <c r="W373" s="190" t="s">
        <v>88</v>
      </c>
      <c r="X373" s="190">
        <v>13172</v>
      </c>
      <c r="Y373" s="256"/>
    </row>
    <row r="374" spans="1:25" ht="18" customHeight="1">
      <c r="A374" s="218"/>
      <c r="B374" s="217"/>
      <c r="C374" s="217"/>
      <c r="D374" s="217"/>
      <c r="E374" s="219"/>
      <c r="F374" s="217"/>
      <c r="G374" s="219"/>
      <c r="H374" s="91">
        <v>2040803</v>
      </c>
      <c r="I374" s="244" t="s">
        <v>572</v>
      </c>
      <c r="J374" s="235">
        <v>117888</v>
      </c>
      <c r="K374" s="29">
        <v>152739</v>
      </c>
      <c r="L374" s="29">
        <v>149550</v>
      </c>
      <c r="M374" s="236">
        <f t="shared" si="5"/>
        <v>0.9791212460471785</v>
      </c>
      <c r="N374" s="242">
        <v>122083</v>
      </c>
      <c r="O374" s="237">
        <f t="shared" si="6"/>
        <v>0.22498627982602004</v>
      </c>
      <c r="P374" s="238"/>
      <c r="Q374" s="190">
        <v>0</v>
      </c>
      <c r="R374" s="190">
        <v>0</v>
      </c>
      <c r="S374" s="190">
        <v>0</v>
      </c>
      <c r="T374" s="252"/>
      <c r="V374" s="91" t="s">
        <v>91</v>
      </c>
      <c r="W374" s="190" t="s">
        <v>89</v>
      </c>
      <c r="X374" s="190">
        <v>0</v>
      </c>
      <c r="Y374" s="258"/>
    </row>
    <row r="375" spans="1:25" ht="18" customHeight="1">
      <c r="A375" s="218"/>
      <c r="B375" s="217"/>
      <c r="C375" s="217"/>
      <c r="D375" s="217"/>
      <c r="E375" s="219"/>
      <c r="F375" s="217"/>
      <c r="G375" s="219"/>
      <c r="H375" s="91">
        <v>2040804</v>
      </c>
      <c r="I375" s="240" t="s">
        <v>573</v>
      </c>
      <c r="J375" s="235">
        <v>6033</v>
      </c>
      <c r="K375" s="235">
        <v>8200</v>
      </c>
      <c r="L375" s="29">
        <v>8172</v>
      </c>
      <c r="M375" s="236">
        <f t="shared" si="5"/>
        <v>0.9965853658536585</v>
      </c>
      <c r="N375" s="242">
        <v>6592</v>
      </c>
      <c r="O375" s="237">
        <f t="shared" si="6"/>
        <v>0.2396844660194175</v>
      </c>
      <c r="P375" s="238"/>
      <c r="Q375" s="190">
        <v>9795</v>
      </c>
      <c r="R375" s="190">
        <v>10419</v>
      </c>
      <c r="S375" s="190">
        <v>10419</v>
      </c>
      <c r="T375" s="252"/>
      <c r="V375" s="91" t="s">
        <v>94</v>
      </c>
      <c r="W375" s="190" t="s">
        <v>92</v>
      </c>
      <c r="X375" s="190">
        <v>320</v>
      </c>
      <c r="Y375" s="256"/>
    </row>
    <row r="376" spans="1:25" ht="18" customHeight="1">
      <c r="A376" s="218"/>
      <c r="B376" s="217"/>
      <c r="C376" s="217"/>
      <c r="D376" s="217"/>
      <c r="E376" s="219"/>
      <c r="F376" s="217"/>
      <c r="G376" s="219"/>
      <c r="H376" s="91">
        <v>2040805</v>
      </c>
      <c r="I376" s="240" t="s">
        <v>574</v>
      </c>
      <c r="J376" s="235">
        <v>67729</v>
      </c>
      <c r="K376" s="29">
        <v>80060</v>
      </c>
      <c r="L376" s="29">
        <v>80060</v>
      </c>
      <c r="M376" s="236">
        <f t="shared" si="5"/>
        <v>1</v>
      </c>
      <c r="N376" s="242">
        <v>57348</v>
      </c>
      <c r="O376" s="237">
        <f t="shared" si="6"/>
        <v>0.39603822278021905</v>
      </c>
      <c r="P376" s="238"/>
      <c r="Q376" s="190">
        <v>29237</v>
      </c>
      <c r="R376" s="190">
        <v>22367</v>
      </c>
      <c r="S376" s="190">
        <v>22308</v>
      </c>
      <c r="T376" s="252"/>
      <c r="V376" s="91" t="s">
        <v>575</v>
      </c>
      <c r="W376" s="190" t="s">
        <v>554</v>
      </c>
      <c r="X376" s="190">
        <v>1956</v>
      </c>
      <c r="Y376" s="256"/>
    </row>
    <row r="377" spans="1:25" ht="18" customHeight="1">
      <c r="A377" s="218"/>
      <c r="B377" s="217"/>
      <c r="C377" s="217"/>
      <c r="D377" s="217"/>
      <c r="E377" s="219"/>
      <c r="F377" s="217"/>
      <c r="G377" s="219"/>
      <c r="H377" s="91">
        <v>2040806</v>
      </c>
      <c r="I377" s="239" t="s">
        <v>576</v>
      </c>
      <c r="J377" s="235">
        <v>24346</v>
      </c>
      <c r="K377" s="29">
        <v>24564</v>
      </c>
      <c r="L377" s="29">
        <v>24564</v>
      </c>
      <c r="M377" s="236">
        <f t="shared" si="5"/>
        <v>1</v>
      </c>
      <c r="N377" s="242">
        <v>22096</v>
      </c>
      <c r="O377" s="237">
        <f t="shared" si="6"/>
        <v>0.11169442433019561</v>
      </c>
      <c r="P377" s="238"/>
      <c r="Q377" s="190">
        <v>190000</v>
      </c>
      <c r="R377" s="190">
        <v>189539</v>
      </c>
      <c r="S377" s="190">
        <v>189527</v>
      </c>
      <c r="T377" s="252"/>
      <c r="V377" s="91" t="s">
        <v>577</v>
      </c>
      <c r="W377" s="190" t="s">
        <v>556</v>
      </c>
      <c r="X377" s="190">
        <v>0</v>
      </c>
      <c r="Y377" s="256"/>
    </row>
    <row r="378" spans="1:25" ht="18" customHeight="1">
      <c r="A378" s="218"/>
      <c r="B378" s="217"/>
      <c r="C378" s="217"/>
      <c r="D378" s="217"/>
      <c r="E378" s="219"/>
      <c r="F378" s="217"/>
      <c r="G378" s="219"/>
      <c r="H378" s="91">
        <v>2040850</v>
      </c>
      <c r="I378" s="239" t="s">
        <v>578</v>
      </c>
      <c r="J378" s="235">
        <v>19780</v>
      </c>
      <c r="K378" s="235">
        <v>35878</v>
      </c>
      <c r="L378" s="29">
        <v>33537</v>
      </c>
      <c r="M378" s="236">
        <f t="shared" si="5"/>
        <v>0.9347511009532304</v>
      </c>
      <c r="N378" s="242">
        <v>34386</v>
      </c>
      <c r="O378" s="237">
        <f t="shared" si="6"/>
        <v>-0.024690280928284736</v>
      </c>
      <c r="P378" s="238"/>
      <c r="Q378" s="190">
        <v>863000</v>
      </c>
      <c r="R378" s="190">
        <v>917048</v>
      </c>
      <c r="S378" s="190">
        <v>917048</v>
      </c>
      <c r="T378" s="252"/>
      <c r="V378" s="91" t="s">
        <v>579</v>
      </c>
      <c r="W378" s="190" t="s">
        <v>558</v>
      </c>
      <c r="X378" s="190">
        <v>4447</v>
      </c>
      <c r="Y378" s="256"/>
    </row>
    <row r="379" spans="1:25" ht="18" customHeight="1">
      <c r="A379" s="218"/>
      <c r="B379" s="217"/>
      <c r="C379" s="217"/>
      <c r="D379" s="217"/>
      <c r="E379" s="219"/>
      <c r="F379" s="217"/>
      <c r="G379" s="219"/>
      <c r="H379" s="91">
        <v>2040899</v>
      </c>
      <c r="I379" s="239" t="s">
        <v>580</v>
      </c>
      <c r="J379" s="235">
        <v>0</v>
      </c>
      <c r="K379" s="235"/>
      <c r="L379" s="29">
        <v>0</v>
      </c>
      <c r="M379" s="236"/>
      <c r="N379" s="242">
        <v>0</v>
      </c>
      <c r="O379" s="237"/>
      <c r="P379" s="238"/>
      <c r="T379" s="252"/>
      <c r="V379" s="91" t="s">
        <v>114</v>
      </c>
      <c r="W379" s="190" t="s">
        <v>112</v>
      </c>
      <c r="X379" s="190">
        <v>0</v>
      </c>
      <c r="Y379" s="256"/>
    </row>
    <row r="380" spans="1:25" ht="18" customHeight="1">
      <c r="A380" s="218"/>
      <c r="B380" s="217"/>
      <c r="C380" s="217"/>
      <c r="D380" s="217"/>
      <c r="E380" s="219"/>
      <c r="F380" s="217"/>
      <c r="G380" s="219"/>
      <c r="H380" s="91">
        <v>20409</v>
      </c>
      <c r="I380" s="239" t="s">
        <v>581</v>
      </c>
      <c r="J380" s="235">
        <v>0</v>
      </c>
      <c r="K380" s="235"/>
      <c r="L380" s="29">
        <v>0</v>
      </c>
      <c r="M380" s="236"/>
      <c r="N380" s="242">
        <v>0</v>
      </c>
      <c r="O380" s="237"/>
      <c r="P380" s="238"/>
      <c r="T380" s="252"/>
      <c r="V380" s="91" t="s">
        <v>582</v>
      </c>
      <c r="W380" s="190" t="s">
        <v>560</v>
      </c>
      <c r="X380" s="190">
        <v>1106</v>
      </c>
      <c r="Y380" s="256"/>
    </row>
    <row r="381" spans="1:25" ht="18" customHeight="1">
      <c r="A381" s="218"/>
      <c r="B381" s="217"/>
      <c r="C381" s="217"/>
      <c r="D381" s="217"/>
      <c r="E381" s="219"/>
      <c r="F381" s="217"/>
      <c r="G381" s="219"/>
      <c r="H381" s="91">
        <v>2040901</v>
      </c>
      <c r="I381" s="239" t="s">
        <v>583</v>
      </c>
      <c r="J381" s="235">
        <v>0</v>
      </c>
      <c r="K381" s="235"/>
      <c r="L381" s="29">
        <v>0</v>
      </c>
      <c r="M381" s="236"/>
      <c r="N381" s="242">
        <v>0</v>
      </c>
      <c r="O381" s="237"/>
      <c r="P381" s="238"/>
      <c r="T381" s="252"/>
      <c r="V381" s="245" t="s">
        <v>388</v>
      </c>
      <c r="W381" s="190" t="s">
        <v>584</v>
      </c>
      <c r="X381" s="190">
        <v>0</v>
      </c>
      <c r="Y381" s="256"/>
    </row>
    <row r="382" spans="1:25" ht="18" customHeight="1">
      <c r="A382" s="218"/>
      <c r="B382" s="217"/>
      <c r="C382" s="217"/>
      <c r="D382" s="217"/>
      <c r="E382" s="219"/>
      <c r="F382" s="217"/>
      <c r="G382" s="219"/>
      <c r="H382" s="91">
        <v>2040902</v>
      </c>
      <c r="I382" s="239" t="s">
        <v>585</v>
      </c>
      <c r="J382" s="235">
        <v>0</v>
      </c>
      <c r="K382" s="235">
        <v>4037</v>
      </c>
      <c r="L382" s="29">
        <v>3217</v>
      </c>
      <c r="M382" s="236">
        <f>+L382/K382</f>
        <v>0.7968788704483527</v>
      </c>
      <c r="N382" s="242">
        <v>1661</v>
      </c>
      <c r="O382" s="237">
        <f>+L382/N382-1</f>
        <v>0.9367850692354003</v>
      </c>
      <c r="P382" s="238"/>
      <c r="T382" s="252"/>
      <c r="V382" s="91" t="s">
        <v>121</v>
      </c>
      <c r="W382" s="190" t="s">
        <v>88</v>
      </c>
      <c r="X382" s="190">
        <v>0</v>
      </c>
      <c r="Y382" s="256"/>
    </row>
    <row r="383" spans="1:25" ht="18" customHeight="1">
      <c r="A383" s="218"/>
      <c r="B383" s="217"/>
      <c r="C383" s="217"/>
      <c r="D383" s="217"/>
      <c r="E383" s="219"/>
      <c r="F383" s="217"/>
      <c r="G383" s="219"/>
      <c r="H383" s="91">
        <v>2040903</v>
      </c>
      <c r="I383" s="234" t="s">
        <v>586</v>
      </c>
      <c r="J383" s="235"/>
      <c r="K383" s="29"/>
      <c r="L383" s="29">
        <v>0</v>
      </c>
      <c r="M383" s="236"/>
      <c r="N383" s="242">
        <v>0</v>
      </c>
      <c r="O383" s="237"/>
      <c r="P383" s="238"/>
      <c r="T383" s="252"/>
      <c r="V383" s="91" t="s">
        <v>91</v>
      </c>
      <c r="W383" s="190" t="s">
        <v>89</v>
      </c>
      <c r="X383" s="190">
        <v>0</v>
      </c>
      <c r="Y383" s="256"/>
    </row>
    <row r="384" spans="1:25" ht="18" customHeight="1">
      <c r="A384" s="218"/>
      <c r="B384" s="217"/>
      <c r="C384" s="217"/>
      <c r="D384" s="217"/>
      <c r="E384" s="219"/>
      <c r="F384" s="217"/>
      <c r="G384" s="219"/>
      <c r="H384" s="91">
        <v>2040904</v>
      </c>
      <c r="I384" s="240" t="s">
        <v>587</v>
      </c>
      <c r="J384" s="235"/>
      <c r="K384" s="235"/>
      <c r="L384" s="29">
        <v>0</v>
      </c>
      <c r="M384" s="236"/>
      <c r="N384" s="242">
        <v>0</v>
      </c>
      <c r="O384" s="237"/>
      <c r="P384" s="238"/>
      <c r="T384" s="252"/>
      <c r="V384" s="91" t="s">
        <v>94</v>
      </c>
      <c r="W384" s="190" t="s">
        <v>92</v>
      </c>
      <c r="X384" s="190">
        <v>0</v>
      </c>
      <c r="Y384" s="256"/>
    </row>
    <row r="385" spans="1:25" ht="18" customHeight="1">
      <c r="A385" s="218"/>
      <c r="B385" s="217"/>
      <c r="C385" s="217"/>
      <c r="D385" s="217"/>
      <c r="E385" s="219"/>
      <c r="F385" s="217"/>
      <c r="G385" s="219"/>
      <c r="H385" s="91">
        <v>2040905</v>
      </c>
      <c r="I385" s="240" t="s">
        <v>588</v>
      </c>
      <c r="J385" s="235"/>
      <c r="K385" s="235"/>
      <c r="L385" s="29">
        <v>0</v>
      </c>
      <c r="M385" s="236"/>
      <c r="N385" s="242">
        <v>0</v>
      </c>
      <c r="O385" s="237"/>
      <c r="P385" s="238"/>
      <c r="T385" s="252"/>
      <c r="V385" s="91" t="s">
        <v>589</v>
      </c>
      <c r="W385" s="190" t="s">
        <v>590</v>
      </c>
      <c r="X385" s="190">
        <v>0</v>
      </c>
      <c r="Y385" s="256"/>
    </row>
    <row r="386" spans="1:25" ht="18" customHeight="1">
      <c r="A386" s="218"/>
      <c r="B386" s="217"/>
      <c r="C386" s="217"/>
      <c r="D386" s="217"/>
      <c r="E386" s="219"/>
      <c r="F386" s="217"/>
      <c r="G386" s="219"/>
      <c r="H386" s="91">
        <v>2040950</v>
      </c>
      <c r="I386" s="240" t="s">
        <v>591</v>
      </c>
      <c r="J386" s="235"/>
      <c r="K386" s="235"/>
      <c r="L386" s="29">
        <v>0</v>
      </c>
      <c r="M386" s="236"/>
      <c r="N386" s="242">
        <v>0</v>
      </c>
      <c r="O386" s="237"/>
      <c r="P386" s="238"/>
      <c r="T386" s="252"/>
      <c r="V386" s="91" t="s">
        <v>592</v>
      </c>
      <c r="W386" s="190" t="s">
        <v>593</v>
      </c>
      <c r="X386" s="190">
        <v>0</v>
      </c>
      <c r="Y386" s="256"/>
    </row>
    <row r="387" spans="1:25" ht="18" customHeight="1">
      <c r="A387" s="218"/>
      <c r="B387" s="217"/>
      <c r="C387" s="217"/>
      <c r="D387" s="217"/>
      <c r="E387" s="219"/>
      <c r="F387" s="217"/>
      <c r="G387" s="219"/>
      <c r="H387" s="91">
        <v>2040999</v>
      </c>
      <c r="I387" s="241" t="s">
        <v>594</v>
      </c>
      <c r="J387" s="235"/>
      <c r="K387" s="235"/>
      <c r="L387" s="29">
        <v>0</v>
      </c>
      <c r="M387" s="236"/>
      <c r="N387" s="242">
        <v>0</v>
      </c>
      <c r="O387" s="237"/>
      <c r="P387" s="238"/>
      <c r="T387" s="252"/>
      <c r="V387" s="91" t="s">
        <v>114</v>
      </c>
      <c r="W387" s="190" t="s">
        <v>112</v>
      </c>
      <c r="X387" s="190">
        <v>0</v>
      </c>
      <c r="Y387" s="256"/>
    </row>
    <row r="388" spans="1:25" ht="18" customHeight="1">
      <c r="A388" s="218"/>
      <c r="B388" s="217"/>
      <c r="C388" s="217"/>
      <c r="D388" s="217"/>
      <c r="E388" s="219"/>
      <c r="F388" s="217"/>
      <c r="G388" s="219"/>
      <c r="H388" s="91">
        <v>20410</v>
      </c>
      <c r="I388" s="239" t="s">
        <v>595</v>
      </c>
      <c r="J388" s="235"/>
      <c r="K388" s="235"/>
      <c r="L388" s="29">
        <v>0</v>
      </c>
      <c r="M388" s="236"/>
      <c r="N388" s="242">
        <v>0</v>
      </c>
      <c r="O388" s="237"/>
      <c r="P388" s="238"/>
      <c r="T388" s="252"/>
      <c r="V388" s="91" t="s">
        <v>596</v>
      </c>
      <c r="W388" s="190" t="s">
        <v>597</v>
      </c>
      <c r="X388" s="190">
        <v>0</v>
      </c>
      <c r="Y388" s="256"/>
    </row>
    <row r="389" spans="1:25" ht="18" customHeight="1">
      <c r="A389" s="218"/>
      <c r="B389" s="217"/>
      <c r="C389" s="217"/>
      <c r="D389" s="217"/>
      <c r="E389" s="219"/>
      <c r="F389" s="217"/>
      <c r="G389" s="219"/>
      <c r="H389" s="91">
        <v>2041001</v>
      </c>
      <c r="I389" s="239" t="s">
        <v>598</v>
      </c>
      <c r="J389" s="235"/>
      <c r="K389" s="235"/>
      <c r="L389" s="29">
        <v>0</v>
      </c>
      <c r="M389" s="236"/>
      <c r="N389" s="242">
        <v>0</v>
      </c>
      <c r="O389" s="237"/>
      <c r="P389" s="238"/>
      <c r="T389" s="252"/>
      <c r="V389" s="245" t="s">
        <v>389</v>
      </c>
      <c r="W389" s="190" t="s">
        <v>599</v>
      </c>
      <c r="X389" s="190">
        <v>9000</v>
      </c>
      <c r="Y389" s="256"/>
    </row>
    <row r="390" spans="1:25" ht="18" customHeight="1">
      <c r="A390" s="218"/>
      <c r="B390" s="217"/>
      <c r="C390" s="217"/>
      <c r="D390" s="217"/>
      <c r="E390" s="219"/>
      <c r="F390" s="217"/>
      <c r="G390" s="219"/>
      <c r="H390" s="91">
        <v>2041002</v>
      </c>
      <c r="I390" s="234" t="s">
        <v>600</v>
      </c>
      <c r="J390" s="235">
        <v>659</v>
      </c>
      <c r="K390" s="29">
        <v>600</v>
      </c>
      <c r="L390" s="29">
        <v>600</v>
      </c>
      <c r="M390" s="236">
        <f>+L390/K390</f>
        <v>1</v>
      </c>
      <c r="N390" s="242">
        <v>959</v>
      </c>
      <c r="O390" s="237">
        <f>+L390/N390-1</f>
        <v>-0.3743482794577685</v>
      </c>
      <c r="P390" s="238"/>
      <c r="T390" s="252"/>
      <c r="V390" s="91" t="s">
        <v>121</v>
      </c>
      <c r="W390" s="190" t="s">
        <v>88</v>
      </c>
      <c r="X390" s="190">
        <v>0</v>
      </c>
      <c r="Y390" s="256"/>
    </row>
    <row r="391" spans="1:25" ht="18" customHeight="1">
      <c r="A391" s="218"/>
      <c r="B391" s="217"/>
      <c r="C391" s="217"/>
      <c r="D391" s="217"/>
      <c r="E391" s="219"/>
      <c r="F391" s="217"/>
      <c r="G391" s="219"/>
      <c r="H391" s="91">
        <v>2041003</v>
      </c>
      <c r="I391" s="240" t="s">
        <v>601</v>
      </c>
      <c r="J391" s="235">
        <v>130</v>
      </c>
      <c r="K391" s="29">
        <v>37</v>
      </c>
      <c r="L391" s="29">
        <v>37</v>
      </c>
      <c r="M391" s="236">
        <f>+L391/K391</f>
        <v>1</v>
      </c>
      <c r="N391" s="242">
        <v>467</v>
      </c>
      <c r="O391" s="237">
        <f>+L391/N391-1</f>
        <v>-0.9207708779443254</v>
      </c>
      <c r="P391" s="238"/>
      <c r="T391" s="252"/>
      <c r="V391" s="91" t="s">
        <v>91</v>
      </c>
      <c r="W391" s="190" t="s">
        <v>89</v>
      </c>
      <c r="X391" s="190">
        <v>0</v>
      </c>
      <c r="Y391" s="256"/>
    </row>
    <row r="392" spans="1:25" ht="18" customHeight="1">
      <c r="A392" s="218"/>
      <c r="B392" s="217"/>
      <c r="C392" s="217"/>
      <c r="D392" s="217"/>
      <c r="E392" s="219"/>
      <c r="F392" s="217"/>
      <c r="G392" s="219"/>
      <c r="H392" s="91">
        <v>2041004</v>
      </c>
      <c r="I392" s="240" t="s">
        <v>602</v>
      </c>
      <c r="J392" s="235">
        <v>529</v>
      </c>
      <c r="K392" s="29">
        <v>563</v>
      </c>
      <c r="L392" s="29">
        <v>563</v>
      </c>
      <c r="M392" s="236">
        <f>+L392/K392</f>
        <v>1</v>
      </c>
      <c r="N392" s="242">
        <v>361</v>
      </c>
      <c r="O392" s="237">
        <f>+L392/N392-1</f>
        <v>0.5595567867036011</v>
      </c>
      <c r="P392" s="238"/>
      <c r="T392" s="252"/>
      <c r="V392" s="91" t="s">
        <v>603</v>
      </c>
      <c r="W392" s="190" t="s">
        <v>604</v>
      </c>
      <c r="X392" s="190">
        <v>9000</v>
      </c>
      <c r="Y392" s="256"/>
    </row>
    <row r="393" spans="1:25" ht="18" customHeight="1">
      <c r="A393" s="218"/>
      <c r="B393" s="217"/>
      <c r="C393" s="217"/>
      <c r="D393" s="217"/>
      <c r="E393" s="219"/>
      <c r="F393" s="217"/>
      <c r="G393" s="219"/>
      <c r="H393" s="91">
        <v>2041005</v>
      </c>
      <c r="I393" s="240" t="s">
        <v>605</v>
      </c>
      <c r="J393" s="235">
        <v>0</v>
      </c>
      <c r="K393" s="29">
        <v>0</v>
      </c>
      <c r="L393" s="29">
        <v>0</v>
      </c>
      <c r="M393" s="236"/>
      <c r="N393" s="242">
        <v>0</v>
      </c>
      <c r="O393" s="237"/>
      <c r="P393" s="238"/>
      <c r="T393" s="252"/>
      <c r="V393" s="91" t="s">
        <v>606</v>
      </c>
      <c r="W393" s="190" t="s">
        <v>607</v>
      </c>
      <c r="X393" s="190">
        <v>0</v>
      </c>
      <c r="Y393" s="256"/>
    </row>
    <row r="394" spans="1:25" ht="18" customHeight="1">
      <c r="A394" s="218"/>
      <c r="B394" s="217"/>
      <c r="C394" s="217"/>
      <c r="D394" s="217"/>
      <c r="E394" s="219"/>
      <c r="F394" s="217"/>
      <c r="G394" s="219"/>
      <c r="H394" s="91">
        <v>2041006</v>
      </c>
      <c r="I394" s="239" t="s">
        <v>608</v>
      </c>
      <c r="J394" s="235">
        <v>0</v>
      </c>
      <c r="K394" s="29">
        <v>0</v>
      </c>
      <c r="L394" s="29">
        <v>0</v>
      </c>
      <c r="M394" s="236"/>
      <c r="N394" s="242">
        <v>0</v>
      </c>
      <c r="O394" s="237"/>
      <c r="P394" s="238"/>
      <c r="T394" s="252"/>
      <c r="V394" s="91" t="s">
        <v>609</v>
      </c>
      <c r="W394" s="190" t="s">
        <v>610</v>
      </c>
      <c r="X394" s="190">
        <v>0</v>
      </c>
      <c r="Y394" s="256"/>
    </row>
    <row r="395" spans="1:25" ht="18" customHeight="1">
      <c r="A395" s="218"/>
      <c r="B395" s="217"/>
      <c r="C395" s="217"/>
      <c r="D395" s="217"/>
      <c r="E395" s="219"/>
      <c r="F395" s="217"/>
      <c r="G395" s="219"/>
      <c r="H395" s="91">
        <v>2041099</v>
      </c>
      <c r="I395" s="239" t="s">
        <v>611</v>
      </c>
      <c r="J395" s="235">
        <v>0</v>
      </c>
      <c r="K395" s="29">
        <v>0</v>
      </c>
      <c r="L395" s="29">
        <v>0</v>
      </c>
      <c r="M395" s="236"/>
      <c r="N395" s="242">
        <v>131</v>
      </c>
      <c r="O395" s="237">
        <f>+L395/N395-1</f>
        <v>-1</v>
      </c>
      <c r="P395" s="238"/>
      <c r="T395" s="252"/>
      <c r="V395" s="91" t="s">
        <v>534</v>
      </c>
      <c r="W395" s="190" t="s">
        <v>473</v>
      </c>
      <c r="X395" s="190">
        <v>0</v>
      </c>
      <c r="Y395" s="256"/>
    </row>
    <row r="396" spans="1:25" ht="18" customHeight="1">
      <c r="A396" s="218"/>
      <c r="B396" s="217"/>
      <c r="C396" s="217"/>
      <c r="D396" s="217"/>
      <c r="E396" s="219"/>
      <c r="F396" s="217"/>
      <c r="G396" s="219"/>
      <c r="H396" s="91">
        <v>20499</v>
      </c>
      <c r="I396" s="234" t="s">
        <v>612</v>
      </c>
      <c r="J396" s="235"/>
      <c r="K396" s="29"/>
      <c r="L396" s="29">
        <v>0</v>
      </c>
      <c r="M396" s="236"/>
      <c r="N396" s="242"/>
      <c r="O396" s="237"/>
      <c r="P396" s="238"/>
      <c r="T396" s="252"/>
      <c r="V396" s="91" t="s">
        <v>613</v>
      </c>
      <c r="W396" s="190" t="s">
        <v>614</v>
      </c>
      <c r="X396" s="190">
        <v>0</v>
      </c>
      <c r="Y396" s="256"/>
    </row>
    <row r="397" spans="1:25" ht="18" customHeight="1">
      <c r="A397" s="218"/>
      <c r="B397" s="217"/>
      <c r="C397" s="217"/>
      <c r="D397" s="217"/>
      <c r="E397" s="219"/>
      <c r="F397" s="217"/>
      <c r="G397" s="219"/>
      <c r="H397" s="91">
        <v>2049901</v>
      </c>
      <c r="I397" s="240" t="s">
        <v>615</v>
      </c>
      <c r="J397" s="235"/>
      <c r="K397" s="235"/>
      <c r="L397" s="29">
        <v>0</v>
      </c>
      <c r="M397" s="236"/>
      <c r="N397" s="242"/>
      <c r="O397" s="237"/>
      <c r="P397" s="238"/>
      <c r="T397" s="252"/>
      <c r="V397" s="245" t="s">
        <v>616</v>
      </c>
      <c r="W397" s="190" t="s">
        <v>562</v>
      </c>
      <c r="X397" s="190">
        <v>656393</v>
      </c>
      <c r="Y397" s="260"/>
    </row>
    <row r="398" spans="1:25" ht="18" customHeight="1">
      <c r="A398" s="218"/>
      <c r="B398" s="217"/>
      <c r="C398" s="217"/>
      <c r="D398" s="217"/>
      <c r="E398" s="219"/>
      <c r="F398" s="217"/>
      <c r="G398" s="219"/>
      <c r="H398" s="91">
        <v>2049902</v>
      </c>
      <c r="I398" s="240" t="s">
        <v>617</v>
      </c>
      <c r="J398" s="235"/>
      <c r="K398" s="235"/>
      <c r="L398" s="29">
        <v>0</v>
      </c>
      <c r="M398" s="236"/>
      <c r="N398" s="242"/>
      <c r="O398" s="237"/>
      <c r="P398" s="238"/>
      <c r="T398" s="252"/>
      <c r="V398" s="91" t="s">
        <v>618</v>
      </c>
      <c r="W398" s="190" t="s">
        <v>563</v>
      </c>
      <c r="Y398" s="256"/>
    </row>
    <row r="399" spans="1:25" s="187" customFormat="1" ht="18" customHeight="1">
      <c r="A399" s="263"/>
      <c r="B399" s="264"/>
      <c r="C399" s="264"/>
      <c r="D399" s="264"/>
      <c r="E399" s="265"/>
      <c r="F399" s="264"/>
      <c r="G399" s="265"/>
      <c r="H399" s="245">
        <v>205</v>
      </c>
      <c r="I399" s="240" t="s">
        <v>619</v>
      </c>
      <c r="J399" s="235"/>
      <c r="K399" s="235"/>
      <c r="L399" s="29">
        <v>0</v>
      </c>
      <c r="M399" s="236"/>
      <c r="N399" s="242"/>
      <c r="O399" s="237"/>
      <c r="P399" s="238"/>
      <c r="T399" s="251"/>
      <c r="V399" s="91" t="s">
        <v>620</v>
      </c>
      <c r="W399" s="190" t="s">
        <v>564</v>
      </c>
      <c r="X399" s="190"/>
      <c r="Y399" s="256"/>
    </row>
    <row r="400" spans="1:25" ht="18" customHeight="1">
      <c r="A400" s="218"/>
      <c r="B400" s="217"/>
      <c r="C400" s="217"/>
      <c r="D400" s="217"/>
      <c r="E400" s="219"/>
      <c r="F400" s="217"/>
      <c r="G400" s="219"/>
      <c r="H400" s="91">
        <v>20501</v>
      </c>
      <c r="I400" s="229" t="s">
        <v>621</v>
      </c>
      <c r="J400" s="235"/>
      <c r="K400" s="235"/>
      <c r="L400" s="29">
        <v>0</v>
      </c>
      <c r="M400" s="236"/>
      <c r="N400" s="242"/>
      <c r="O400" s="237"/>
      <c r="P400" s="238"/>
      <c r="T400" s="251" t="s">
        <v>622</v>
      </c>
      <c r="U400" s="190">
        <v>1418724</v>
      </c>
      <c r="V400" s="245" t="s">
        <v>623</v>
      </c>
      <c r="W400" s="190" t="s">
        <v>20</v>
      </c>
      <c r="X400" s="190">
        <v>2149525.21</v>
      </c>
      <c r="Y400" s="256"/>
    </row>
    <row r="401" spans="1:25" ht="18" customHeight="1">
      <c r="A401" s="218"/>
      <c r="B401" s="217"/>
      <c r="C401" s="217"/>
      <c r="D401" s="217"/>
      <c r="E401" s="219"/>
      <c r="F401" s="217"/>
      <c r="G401" s="219"/>
      <c r="H401" s="91">
        <v>2050101</v>
      </c>
      <c r="I401" s="239" t="s">
        <v>624</v>
      </c>
      <c r="J401" s="235"/>
      <c r="K401" s="235"/>
      <c r="L401" s="29">
        <v>0</v>
      </c>
      <c r="M401" s="236"/>
      <c r="N401" s="242"/>
      <c r="O401" s="237"/>
      <c r="P401" s="238"/>
      <c r="T401" s="252" t="s">
        <v>625</v>
      </c>
      <c r="U401" s="190">
        <v>18000</v>
      </c>
      <c r="V401" s="245" t="s">
        <v>625</v>
      </c>
      <c r="W401" s="190" t="s">
        <v>567</v>
      </c>
      <c r="X401" s="190">
        <v>38879</v>
      </c>
      <c r="Y401" s="260"/>
    </row>
    <row r="402" spans="1:25" ht="18" customHeight="1">
      <c r="A402" s="218"/>
      <c r="B402" s="217"/>
      <c r="C402" s="217"/>
      <c r="D402" s="217"/>
      <c r="E402" s="219"/>
      <c r="F402" s="217"/>
      <c r="G402" s="219"/>
      <c r="H402" s="91">
        <v>2050102</v>
      </c>
      <c r="I402" s="239" t="s">
        <v>626</v>
      </c>
      <c r="J402" s="235"/>
      <c r="K402" s="235"/>
      <c r="L402" s="29">
        <v>0</v>
      </c>
      <c r="M402" s="236"/>
      <c r="N402" s="242"/>
      <c r="O402" s="237"/>
      <c r="P402" s="238"/>
      <c r="T402" s="252" t="s">
        <v>627</v>
      </c>
      <c r="U402" s="190">
        <v>254129</v>
      </c>
      <c r="V402" s="91" t="s">
        <v>121</v>
      </c>
      <c r="W402" s="190" t="s">
        <v>88</v>
      </c>
      <c r="X402" s="190">
        <v>2471</v>
      </c>
      <c r="Y402" s="256"/>
    </row>
    <row r="403" spans="1:25" ht="18" customHeight="1">
      <c r="A403" s="218"/>
      <c r="B403" s="217"/>
      <c r="C403" s="217"/>
      <c r="D403" s="217"/>
      <c r="E403" s="219"/>
      <c r="F403" s="217"/>
      <c r="G403" s="219"/>
      <c r="H403" s="91">
        <v>2050103</v>
      </c>
      <c r="I403" s="239" t="s">
        <v>628</v>
      </c>
      <c r="J403" s="235"/>
      <c r="K403" s="235"/>
      <c r="L403" s="29">
        <v>0</v>
      </c>
      <c r="M403" s="236"/>
      <c r="N403" s="242"/>
      <c r="O403" s="237"/>
      <c r="P403" s="238"/>
      <c r="T403" s="252" t="s">
        <v>629</v>
      </c>
      <c r="U403" s="190">
        <v>128907</v>
      </c>
      <c r="V403" s="91" t="s">
        <v>91</v>
      </c>
      <c r="W403" s="190" t="s">
        <v>89</v>
      </c>
      <c r="X403" s="190">
        <v>1858</v>
      </c>
      <c r="Y403" s="256"/>
    </row>
    <row r="404" spans="1:25" ht="18" customHeight="1">
      <c r="A404" s="218"/>
      <c r="B404" s="217"/>
      <c r="C404" s="217"/>
      <c r="D404" s="217"/>
      <c r="E404" s="219"/>
      <c r="F404" s="217"/>
      <c r="G404" s="219"/>
      <c r="H404" s="91">
        <v>2050199</v>
      </c>
      <c r="I404" s="244" t="s">
        <v>630</v>
      </c>
      <c r="J404" s="235"/>
      <c r="K404" s="29"/>
      <c r="L404" s="29">
        <v>0</v>
      </c>
      <c r="M404" s="236"/>
      <c r="N404" s="242"/>
      <c r="O404" s="237"/>
      <c r="P404" s="238"/>
      <c r="T404" s="252" t="s">
        <v>631</v>
      </c>
      <c r="U404" s="190">
        <v>377</v>
      </c>
      <c r="V404" s="91" t="s">
        <v>94</v>
      </c>
      <c r="W404" s="190" t="s">
        <v>92</v>
      </c>
      <c r="X404" s="190">
        <v>0</v>
      </c>
      <c r="Y404" s="256"/>
    </row>
    <row r="405" spans="1:25" s="188" customFormat="1" ht="18" customHeight="1">
      <c r="A405" s="218"/>
      <c r="B405" s="217"/>
      <c r="C405" s="217"/>
      <c r="D405" s="217"/>
      <c r="E405" s="219"/>
      <c r="F405" s="217"/>
      <c r="G405" s="219"/>
      <c r="H405" s="91">
        <v>20502</v>
      </c>
      <c r="I405" s="240" t="s">
        <v>632</v>
      </c>
      <c r="J405" s="235"/>
      <c r="K405" s="235"/>
      <c r="L405" s="29">
        <v>0</v>
      </c>
      <c r="M405" s="236"/>
      <c r="N405" s="242"/>
      <c r="O405" s="237"/>
      <c r="P405" s="238"/>
      <c r="T405" s="252" t="s">
        <v>633</v>
      </c>
      <c r="U405" s="188">
        <v>2530</v>
      </c>
      <c r="V405" s="91" t="s">
        <v>634</v>
      </c>
      <c r="W405" s="190" t="s">
        <v>571</v>
      </c>
      <c r="X405" s="190">
        <v>34550</v>
      </c>
      <c r="Y405" s="256"/>
    </row>
    <row r="406" spans="1:25" ht="18" customHeight="1">
      <c r="A406" s="218"/>
      <c r="B406" s="217"/>
      <c r="C406" s="217"/>
      <c r="D406" s="217"/>
      <c r="E406" s="219"/>
      <c r="F406" s="217"/>
      <c r="G406" s="219"/>
      <c r="H406" s="91">
        <v>2050201</v>
      </c>
      <c r="I406" s="240" t="s">
        <v>635</v>
      </c>
      <c r="J406" s="235"/>
      <c r="K406" s="235"/>
      <c r="L406" s="29">
        <v>0</v>
      </c>
      <c r="M406" s="236"/>
      <c r="N406" s="242"/>
      <c r="O406" s="237"/>
      <c r="P406" s="238"/>
      <c r="T406" s="252" t="s">
        <v>636</v>
      </c>
      <c r="U406" s="190">
        <v>0</v>
      </c>
      <c r="V406" s="245" t="s">
        <v>627</v>
      </c>
      <c r="W406" s="190" t="s">
        <v>572</v>
      </c>
      <c r="X406" s="190">
        <v>843985.39</v>
      </c>
      <c r="Y406" s="260"/>
    </row>
    <row r="407" spans="1:25" ht="18" customHeight="1">
      <c r="A407" s="218"/>
      <c r="B407" s="217"/>
      <c r="C407" s="217"/>
      <c r="D407" s="217"/>
      <c r="E407" s="219"/>
      <c r="F407" s="217"/>
      <c r="G407" s="219"/>
      <c r="H407" s="91">
        <v>2050202</v>
      </c>
      <c r="I407" s="239" t="s">
        <v>637</v>
      </c>
      <c r="J407" s="235"/>
      <c r="K407" s="235"/>
      <c r="L407" s="29">
        <v>0</v>
      </c>
      <c r="M407" s="236"/>
      <c r="N407" s="242"/>
      <c r="O407" s="237"/>
      <c r="P407" s="238"/>
      <c r="T407" s="252" t="s">
        <v>638</v>
      </c>
      <c r="U407" s="190">
        <v>9996</v>
      </c>
      <c r="V407" s="91" t="s">
        <v>639</v>
      </c>
      <c r="W407" s="190" t="s">
        <v>573</v>
      </c>
      <c r="X407" s="190">
        <v>7585</v>
      </c>
      <c r="Y407" s="256"/>
    </row>
    <row r="408" spans="1:25" ht="18" customHeight="1">
      <c r="A408" s="218"/>
      <c r="B408" s="217"/>
      <c r="C408" s="217"/>
      <c r="D408" s="217"/>
      <c r="E408" s="219"/>
      <c r="F408" s="217"/>
      <c r="G408" s="219"/>
      <c r="H408" s="91">
        <v>2050203</v>
      </c>
      <c r="I408" s="234" t="s">
        <v>640</v>
      </c>
      <c r="J408" s="235"/>
      <c r="K408" s="29">
        <v>18</v>
      </c>
      <c r="L408" s="29">
        <v>18</v>
      </c>
      <c r="M408" s="236">
        <f>+L408/K408</f>
        <v>1</v>
      </c>
      <c r="N408" s="242"/>
      <c r="O408" s="237"/>
      <c r="P408" s="238"/>
      <c r="T408" s="252" t="s">
        <v>641</v>
      </c>
      <c r="U408" s="190">
        <v>6028</v>
      </c>
      <c r="V408" s="91" t="s">
        <v>642</v>
      </c>
      <c r="W408" s="190" t="s">
        <v>574</v>
      </c>
      <c r="X408" s="190">
        <v>3814.1</v>
      </c>
      <c r="Y408" s="256"/>
    </row>
    <row r="409" spans="1:25" ht="18" customHeight="1">
      <c r="A409" s="218"/>
      <c r="B409" s="217"/>
      <c r="C409" s="217"/>
      <c r="D409" s="217"/>
      <c r="E409" s="219"/>
      <c r="F409" s="217"/>
      <c r="G409" s="219"/>
      <c r="H409" s="91">
        <v>2050204</v>
      </c>
      <c r="I409" s="239" t="s">
        <v>643</v>
      </c>
      <c r="J409" s="235"/>
      <c r="K409" s="29">
        <v>18</v>
      </c>
      <c r="L409" s="29">
        <v>18</v>
      </c>
      <c r="M409" s="236">
        <f>+L409/K409</f>
        <v>1</v>
      </c>
      <c r="N409" s="242"/>
      <c r="O409" s="237"/>
      <c r="P409" s="238"/>
      <c r="T409" s="252" t="s">
        <v>644</v>
      </c>
      <c r="U409" s="190">
        <v>164916</v>
      </c>
      <c r="V409" s="91" t="s">
        <v>645</v>
      </c>
      <c r="W409" s="190" t="s">
        <v>576</v>
      </c>
      <c r="X409" s="190">
        <v>8639</v>
      </c>
      <c r="Y409" s="256"/>
    </row>
    <row r="410" spans="1:25" ht="18" customHeight="1">
      <c r="A410" s="218"/>
      <c r="B410" s="217"/>
      <c r="C410" s="217"/>
      <c r="D410" s="217"/>
      <c r="E410" s="219"/>
      <c r="F410" s="217"/>
      <c r="G410" s="219"/>
      <c r="H410" s="91">
        <v>2050205</v>
      </c>
      <c r="I410" s="239" t="s">
        <v>646</v>
      </c>
      <c r="J410" s="235"/>
      <c r="K410" s="235"/>
      <c r="L410" s="29">
        <v>0</v>
      </c>
      <c r="M410" s="236"/>
      <c r="N410" s="242"/>
      <c r="O410" s="237"/>
      <c r="P410" s="238"/>
      <c r="T410" s="252" t="s">
        <v>647</v>
      </c>
      <c r="U410" s="190">
        <v>833841</v>
      </c>
      <c r="V410" s="91" t="s">
        <v>648</v>
      </c>
      <c r="W410" s="190" t="s">
        <v>578</v>
      </c>
      <c r="X410" s="190">
        <v>169220</v>
      </c>
      <c r="Y410" s="256"/>
    </row>
    <row r="411" spans="1:25" ht="18" customHeight="1">
      <c r="A411" s="218"/>
      <c r="B411" s="217"/>
      <c r="C411" s="217"/>
      <c r="D411" s="217"/>
      <c r="E411" s="219"/>
      <c r="F411" s="217"/>
      <c r="G411" s="219"/>
      <c r="H411" s="91">
        <v>2050206</v>
      </c>
      <c r="I411" s="239" t="s">
        <v>649</v>
      </c>
      <c r="J411" s="235"/>
      <c r="K411" s="235"/>
      <c r="L411" s="29">
        <v>0</v>
      </c>
      <c r="M411" s="236"/>
      <c r="N411" s="242"/>
      <c r="O411" s="237"/>
      <c r="P411" s="238"/>
      <c r="T411" s="252"/>
      <c r="V411" s="91" t="s">
        <v>650</v>
      </c>
      <c r="W411" s="190" t="s">
        <v>580</v>
      </c>
      <c r="X411" s="190">
        <v>654727.29</v>
      </c>
      <c r="Y411" s="256"/>
    </row>
    <row r="412" spans="1:25" ht="18" customHeight="1">
      <c r="A412" s="218"/>
      <c r="B412" s="217"/>
      <c r="C412" s="217"/>
      <c r="D412" s="217"/>
      <c r="E412" s="219"/>
      <c r="F412" s="217"/>
      <c r="G412" s="219"/>
      <c r="H412" s="91">
        <v>2050207</v>
      </c>
      <c r="I412" s="240" t="s">
        <v>651</v>
      </c>
      <c r="J412" s="235"/>
      <c r="K412" s="235"/>
      <c r="L412" s="29">
        <v>0</v>
      </c>
      <c r="M412" s="236"/>
      <c r="N412" s="242"/>
      <c r="O412" s="237"/>
      <c r="P412" s="238"/>
      <c r="T412" s="252"/>
      <c r="V412" s="91" t="s">
        <v>652</v>
      </c>
      <c r="W412" s="190" t="s">
        <v>581</v>
      </c>
      <c r="X412" s="190">
        <v>0</v>
      </c>
      <c r="Y412" s="256"/>
    </row>
    <row r="413" spans="1:25" ht="18" customHeight="1">
      <c r="A413" s="218"/>
      <c r="B413" s="217"/>
      <c r="C413" s="217"/>
      <c r="D413" s="217"/>
      <c r="E413" s="219"/>
      <c r="F413" s="217"/>
      <c r="G413" s="219"/>
      <c r="H413" s="91">
        <v>2050299</v>
      </c>
      <c r="I413" s="240" t="s">
        <v>653</v>
      </c>
      <c r="J413" s="235"/>
      <c r="K413" s="235"/>
      <c r="L413" s="29">
        <v>0</v>
      </c>
      <c r="M413" s="236"/>
      <c r="N413" s="242"/>
      <c r="O413" s="237"/>
      <c r="P413" s="238"/>
      <c r="T413" s="252"/>
      <c r="V413" s="91" t="s">
        <v>654</v>
      </c>
      <c r="W413" s="190" t="s">
        <v>583</v>
      </c>
      <c r="X413" s="190">
        <v>0</v>
      </c>
      <c r="Y413" s="256"/>
    </row>
    <row r="414" spans="1:25" ht="18" customHeight="1">
      <c r="A414" s="218"/>
      <c r="B414" s="217"/>
      <c r="C414" s="217"/>
      <c r="D414" s="217"/>
      <c r="E414" s="219"/>
      <c r="F414" s="217"/>
      <c r="G414" s="219"/>
      <c r="H414" s="91">
        <v>20503</v>
      </c>
      <c r="I414" s="244" t="s">
        <v>655</v>
      </c>
      <c r="J414" s="235">
        <v>22016</v>
      </c>
      <c r="K414" s="29">
        <v>24561</v>
      </c>
      <c r="L414" s="29">
        <v>24224</v>
      </c>
      <c r="M414" s="236">
        <f>+L414/K414</f>
        <v>0.9862790602988478</v>
      </c>
      <c r="N414" s="242">
        <v>19589</v>
      </c>
      <c r="O414" s="237">
        <f>+L414/N414-1</f>
        <v>0.236612384501506</v>
      </c>
      <c r="P414" s="238"/>
      <c r="T414" s="252"/>
      <c r="V414" s="91" t="s">
        <v>656</v>
      </c>
      <c r="W414" s="190" t="s">
        <v>585</v>
      </c>
      <c r="X414" s="190">
        <v>0</v>
      </c>
      <c r="Y414" s="258"/>
    </row>
    <row r="415" spans="1:25" ht="18" customHeight="1">
      <c r="A415" s="218"/>
      <c r="B415" s="217"/>
      <c r="C415" s="217"/>
      <c r="D415" s="217"/>
      <c r="E415" s="219"/>
      <c r="F415" s="217"/>
      <c r="G415" s="219"/>
      <c r="H415" s="91">
        <v>2050301</v>
      </c>
      <c r="I415" s="241" t="s">
        <v>657</v>
      </c>
      <c r="J415" s="235">
        <v>0</v>
      </c>
      <c r="K415" s="235"/>
      <c r="L415" s="29">
        <v>0</v>
      </c>
      <c r="M415" s="236"/>
      <c r="N415" s="242">
        <v>0</v>
      </c>
      <c r="O415" s="237"/>
      <c r="P415" s="238"/>
      <c r="T415" s="252"/>
      <c r="V415" s="245" t="s">
        <v>629</v>
      </c>
      <c r="W415" s="190" t="s">
        <v>586</v>
      </c>
      <c r="X415" s="190">
        <v>226855.39</v>
      </c>
      <c r="Y415" s="256"/>
    </row>
    <row r="416" spans="1:25" ht="18" customHeight="1">
      <c r="A416" s="218"/>
      <c r="B416" s="217"/>
      <c r="C416" s="217"/>
      <c r="D416" s="217"/>
      <c r="E416" s="219"/>
      <c r="F416" s="217"/>
      <c r="G416" s="219"/>
      <c r="H416" s="91">
        <v>2050302</v>
      </c>
      <c r="I416" s="239" t="s">
        <v>658</v>
      </c>
      <c r="J416" s="235">
        <v>0</v>
      </c>
      <c r="K416" s="235"/>
      <c r="L416" s="29">
        <v>0</v>
      </c>
      <c r="M416" s="236"/>
      <c r="N416" s="242">
        <v>0</v>
      </c>
      <c r="O416" s="237"/>
      <c r="P416" s="238"/>
      <c r="T416" s="252"/>
      <c r="V416" s="91" t="s">
        <v>659</v>
      </c>
      <c r="W416" s="190" t="s">
        <v>587</v>
      </c>
      <c r="X416" s="190">
        <v>0</v>
      </c>
      <c r="Y416" s="256"/>
    </row>
    <row r="417" spans="1:25" ht="18" customHeight="1">
      <c r="A417" s="218"/>
      <c r="B417" s="217"/>
      <c r="C417" s="217"/>
      <c r="D417" s="217"/>
      <c r="E417" s="219"/>
      <c r="F417" s="217"/>
      <c r="G417" s="219"/>
      <c r="H417" s="91">
        <v>2050303</v>
      </c>
      <c r="I417" s="239" t="s">
        <v>660</v>
      </c>
      <c r="J417" s="235">
        <v>0</v>
      </c>
      <c r="K417" s="235"/>
      <c r="L417" s="29">
        <v>0</v>
      </c>
      <c r="M417" s="236"/>
      <c r="N417" s="242">
        <v>0</v>
      </c>
      <c r="O417" s="237"/>
      <c r="P417" s="238"/>
      <c r="T417" s="252"/>
      <c r="V417" s="91" t="s">
        <v>661</v>
      </c>
      <c r="W417" s="190" t="s">
        <v>588</v>
      </c>
      <c r="X417" s="190">
        <v>11225</v>
      </c>
      <c r="Y417" s="256"/>
    </row>
    <row r="418" spans="1:25" ht="18" customHeight="1">
      <c r="A418" s="218"/>
      <c r="B418" s="217"/>
      <c r="C418" s="217"/>
      <c r="D418" s="217"/>
      <c r="E418" s="219"/>
      <c r="F418" s="217"/>
      <c r="G418" s="219"/>
      <c r="H418" s="91">
        <v>2050304</v>
      </c>
      <c r="I418" s="239" t="s">
        <v>662</v>
      </c>
      <c r="J418" s="235">
        <v>0</v>
      </c>
      <c r="K418" s="235"/>
      <c r="L418" s="29">
        <v>0</v>
      </c>
      <c r="M418" s="236"/>
      <c r="N418" s="242">
        <v>0</v>
      </c>
      <c r="O418" s="237"/>
      <c r="P418" s="238"/>
      <c r="T418" s="252"/>
      <c r="V418" s="91" t="s">
        <v>663</v>
      </c>
      <c r="W418" s="190" t="s">
        <v>591</v>
      </c>
      <c r="X418" s="190">
        <v>49371.66</v>
      </c>
      <c r="Y418" s="256"/>
    </row>
    <row r="419" spans="1:25" ht="18" customHeight="1">
      <c r="A419" s="218"/>
      <c r="B419" s="217"/>
      <c r="C419" s="217"/>
      <c r="D419" s="217"/>
      <c r="E419" s="219"/>
      <c r="F419" s="217"/>
      <c r="G419" s="219"/>
      <c r="H419" s="91">
        <v>2050305</v>
      </c>
      <c r="I419" s="241" t="s">
        <v>664</v>
      </c>
      <c r="J419" s="235">
        <v>0</v>
      </c>
      <c r="K419" s="235"/>
      <c r="L419" s="29">
        <v>0</v>
      </c>
      <c r="M419" s="236"/>
      <c r="N419" s="242">
        <v>0</v>
      </c>
      <c r="O419" s="237"/>
      <c r="P419" s="272"/>
      <c r="T419" s="252"/>
      <c r="V419" s="91" t="s">
        <v>665</v>
      </c>
      <c r="W419" s="190" t="s">
        <v>594</v>
      </c>
      <c r="X419" s="190">
        <v>32714</v>
      </c>
      <c r="Y419" s="256"/>
    </row>
    <row r="420" spans="1:25" ht="18" customHeight="1">
      <c r="A420" s="218"/>
      <c r="B420" s="217"/>
      <c r="C420" s="217"/>
      <c r="D420" s="217"/>
      <c r="E420" s="219"/>
      <c r="F420" s="217"/>
      <c r="G420" s="219"/>
      <c r="H420" s="91">
        <v>2050399</v>
      </c>
      <c r="I420" s="240" t="s">
        <v>666</v>
      </c>
      <c r="J420" s="235">
        <v>22016</v>
      </c>
      <c r="K420" s="235">
        <v>24561</v>
      </c>
      <c r="L420" s="29">
        <v>24224</v>
      </c>
      <c r="M420" s="236">
        <f>+L420/K420</f>
        <v>0.9862790602988478</v>
      </c>
      <c r="N420" s="242">
        <v>19589</v>
      </c>
      <c r="O420" s="237">
        <f>+L420/N420-1</f>
        <v>0.236612384501506</v>
      </c>
      <c r="P420" s="238"/>
      <c r="T420" s="252"/>
      <c r="V420" s="91" t="s">
        <v>667</v>
      </c>
      <c r="W420" s="190" t="s">
        <v>595</v>
      </c>
      <c r="X420" s="190">
        <v>132111.49</v>
      </c>
      <c r="Y420" s="256"/>
    </row>
    <row r="421" spans="1:25" ht="18" customHeight="1">
      <c r="A421" s="218"/>
      <c r="B421" s="217"/>
      <c r="C421" s="217"/>
      <c r="D421" s="217"/>
      <c r="E421" s="219"/>
      <c r="F421" s="217"/>
      <c r="G421" s="219"/>
      <c r="H421" s="91">
        <v>20504</v>
      </c>
      <c r="I421" s="234" t="s">
        <v>668</v>
      </c>
      <c r="J421" s="235">
        <v>0</v>
      </c>
      <c r="K421" s="29"/>
      <c r="L421" s="29">
        <v>0</v>
      </c>
      <c r="M421" s="236"/>
      <c r="N421" s="242">
        <v>50</v>
      </c>
      <c r="O421" s="237">
        <f>+L421/N421-1</f>
        <v>-1</v>
      </c>
      <c r="P421" s="238"/>
      <c r="T421" s="252"/>
      <c r="V421" s="91" t="s">
        <v>669</v>
      </c>
      <c r="W421" s="190" t="s">
        <v>598</v>
      </c>
      <c r="X421" s="190">
        <v>1433.34</v>
      </c>
      <c r="Y421" s="258"/>
    </row>
    <row r="422" spans="1:25" ht="18" customHeight="1">
      <c r="A422" s="218"/>
      <c r="B422" s="217"/>
      <c r="C422" s="217"/>
      <c r="D422" s="217"/>
      <c r="E422" s="219"/>
      <c r="F422" s="217"/>
      <c r="G422" s="219"/>
      <c r="H422" s="91">
        <v>2050401</v>
      </c>
      <c r="I422" s="239" t="s">
        <v>670</v>
      </c>
      <c r="J422" s="235">
        <v>0</v>
      </c>
      <c r="K422" s="235"/>
      <c r="L422" s="29">
        <v>0</v>
      </c>
      <c r="M422" s="236"/>
      <c r="N422" s="242">
        <v>50</v>
      </c>
      <c r="O422" s="237">
        <f>+L422/N422-1</f>
        <v>-1</v>
      </c>
      <c r="P422" s="238"/>
      <c r="T422" s="252"/>
      <c r="V422" s="245" t="s">
        <v>631</v>
      </c>
      <c r="W422" s="190" t="s">
        <v>600</v>
      </c>
      <c r="X422" s="190">
        <v>1050</v>
      </c>
      <c r="Y422" s="256"/>
    </row>
    <row r="423" spans="1:26" ht="18" customHeight="1">
      <c r="A423" s="218"/>
      <c r="B423" s="217"/>
      <c r="C423" s="217"/>
      <c r="D423" s="217"/>
      <c r="E423" s="219"/>
      <c r="F423" s="217"/>
      <c r="G423" s="219"/>
      <c r="H423" s="91">
        <v>2050402</v>
      </c>
      <c r="I423" s="234" t="s">
        <v>22</v>
      </c>
      <c r="J423" s="175">
        <f>+SUM(J424,J429,J438,J444,J450,J455,J460,J467,J471,J474)</f>
        <v>17753</v>
      </c>
      <c r="K423" s="175">
        <f>+SUM(K424,K429,K438,K444,K450,K455,K460,K467,K471,K474)</f>
        <v>30231</v>
      </c>
      <c r="L423" s="175">
        <f>+SUM(L424,L429,L438,L444,L450,L455,L460,L467,L471,L474)</f>
        <v>30178</v>
      </c>
      <c r="M423" s="231">
        <f>+L423/K423</f>
        <v>0.9982468327213787</v>
      </c>
      <c r="N423" s="175">
        <f>+SUM(N424,N429,N438,N444,N450,N455,N460,N467,N471,N474)</f>
        <v>19616</v>
      </c>
      <c r="O423" s="232">
        <f>+L423/N423-1</f>
        <v>0.5384380097879282</v>
      </c>
      <c r="P423" s="233"/>
      <c r="Q423" s="186"/>
      <c r="R423" s="186"/>
      <c r="S423" s="186"/>
      <c r="T423" s="251"/>
      <c r="U423" s="186"/>
      <c r="V423" s="245" t="s">
        <v>671</v>
      </c>
      <c r="W423" s="186" t="s">
        <v>601</v>
      </c>
      <c r="X423" s="186">
        <v>0</v>
      </c>
      <c r="Y423" s="255"/>
      <c r="Z423" s="270"/>
    </row>
    <row r="424" spans="1:25" ht="18" customHeight="1">
      <c r="A424" s="218"/>
      <c r="B424" s="217"/>
      <c r="C424" s="217"/>
      <c r="D424" s="217"/>
      <c r="E424" s="219"/>
      <c r="F424" s="217"/>
      <c r="G424" s="219"/>
      <c r="H424" s="91">
        <v>2050403</v>
      </c>
      <c r="I424" s="244" t="s">
        <v>672</v>
      </c>
      <c r="J424" s="235">
        <v>1745</v>
      </c>
      <c r="K424" s="29">
        <v>7028</v>
      </c>
      <c r="L424" s="29">
        <v>7028</v>
      </c>
      <c r="M424" s="236">
        <f>+L424/K424</f>
        <v>1</v>
      </c>
      <c r="N424" s="242">
        <v>1970</v>
      </c>
      <c r="O424" s="237">
        <f>+L424/N424-1</f>
        <v>2.56751269035533</v>
      </c>
      <c r="P424" s="238"/>
      <c r="T424" s="252"/>
      <c r="V424" s="91" t="s">
        <v>673</v>
      </c>
      <c r="W424" s="190" t="s">
        <v>602</v>
      </c>
      <c r="X424" s="190">
        <v>0</v>
      </c>
      <c r="Y424" s="256"/>
    </row>
    <row r="425" spans="1:25" ht="18" customHeight="1">
      <c r="A425" s="218"/>
      <c r="B425" s="217"/>
      <c r="C425" s="217"/>
      <c r="D425" s="217"/>
      <c r="E425" s="219"/>
      <c r="F425" s="217"/>
      <c r="G425" s="219"/>
      <c r="H425" s="91">
        <v>2050404</v>
      </c>
      <c r="I425" s="239" t="s">
        <v>88</v>
      </c>
      <c r="J425" s="235">
        <v>285</v>
      </c>
      <c r="K425" s="29">
        <v>0</v>
      </c>
      <c r="L425" s="29">
        <v>0</v>
      </c>
      <c r="M425" s="236"/>
      <c r="N425" s="242">
        <v>0</v>
      </c>
      <c r="O425" s="237"/>
      <c r="P425" s="238"/>
      <c r="T425" s="252"/>
      <c r="V425" s="91" t="s">
        <v>674</v>
      </c>
      <c r="W425" s="190" t="s">
        <v>605</v>
      </c>
      <c r="X425" s="190">
        <v>1000</v>
      </c>
      <c r="Y425" s="256"/>
    </row>
    <row r="426" spans="1:25" ht="18" customHeight="1">
      <c r="A426" s="218"/>
      <c r="B426" s="217"/>
      <c r="C426" s="217"/>
      <c r="D426" s="217"/>
      <c r="E426" s="219"/>
      <c r="F426" s="217"/>
      <c r="G426" s="219"/>
      <c r="H426" s="91">
        <v>2050499</v>
      </c>
      <c r="I426" s="239" t="s">
        <v>89</v>
      </c>
      <c r="J426" s="235">
        <v>1460</v>
      </c>
      <c r="K426" s="29">
        <v>734</v>
      </c>
      <c r="L426" s="29">
        <v>734</v>
      </c>
      <c r="M426" s="236">
        <f>+L426/K426</f>
        <v>1</v>
      </c>
      <c r="N426" s="242">
        <v>1970</v>
      </c>
      <c r="O426" s="237">
        <f>+L426/N426-1</f>
        <v>-0.6274111675126903</v>
      </c>
      <c r="P426" s="238"/>
      <c r="T426" s="252"/>
      <c r="V426" s="91" t="s">
        <v>675</v>
      </c>
      <c r="W426" s="190" t="s">
        <v>608</v>
      </c>
      <c r="X426" s="190">
        <v>0</v>
      </c>
      <c r="Y426" s="256"/>
    </row>
    <row r="427" spans="1:25" ht="18" customHeight="1">
      <c r="A427" s="218"/>
      <c r="B427" s="217"/>
      <c r="C427" s="217"/>
      <c r="D427" s="217"/>
      <c r="E427" s="219"/>
      <c r="F427" s="217"/>
      <c r="G427" s="219"/>
      <c r="H427" s="91">
        <v>20505</v>
      </c>
      <c r="I427" s="239" t="s">
        <v>92</v>
      </c>
      <c r="J427" s="235">
        <v>0</v>
      </c>
      <c r="K427" s="29">
        <v>0</v>
      </c>
      <c r="L427" s="29">
        <v>0</v>
      </c>
      <c r="M427" s="236"/>
      <c r="N427" s="242">
        <v>0</v>
      </c>
      <c r="O427" s="237"/>
      <c r="P427" s="238"/>
      <c r="T427" s="252"/>
      <c r="V427" s="91" t="s">
        <v>676</v>
      </c>
      <c r="W427" s="190" t="s">
        <v>611</v>
      </c>
      <c r="X427" s="190">
        <v>50</v>
      </c>
      <c r="Y427" s="256"/>
    </row>
    <row r="428" spans="1:25" ht="18" customHeight="1">
      <c r="A428" s="218"/>
      <c r="B428" s="217"/>
      <c r="C428" s="217"/>
      <c r="D428" s="217"/>
      <c r="E428" s="219"/>
      <c r="F428" s="217"/>
      <c r="G428" s="219"/>
      <c r="H428" s="91">
        <v>2050501</v>
      </c>
      <c r="I428" s="241" t="s">
        <v>677</v>
      </c>
      <c r="J428" s="235">
        <v>0</v>
      </c>
      <c r="K428" s="29">
        <v>6294</v>
      </c>
      <c r="L428" s="29">
        <v>6294</v>
      </c>
      <c r="M428" s="236">
        <f>+L428/K428</f>
        <v>1</v>
      </c>
      <c r="N428" s="242">
        <v>0</v>
      </c>
      <c r="O428" s="237"/>
      <c r="P428" s="238"/>
      <c r="T428" s="252"/>
      <c r="V428" s="245" t="s">
        <v>633</v>
      </c>
      <c r="W428" s="190" t="s">
        <v>612</v>
      </c>
      <c r="X428" s="190">
        <v>2116</v>
      </c>
      <c r="Y428" s="260"/>
    </row>
    <row r="429" spans="1:25" ht="18" customHeight="1">
      <c r="A429" s="218"/>
      <c r="B429" s="217"/>
      <c r="C429" s="217"/>
      <c r="D429" s="217"/>
      <c r="E429" s="219"/>
      <c r="F429" s="217"/>
      <c r="G429" s="219"/>
      <c r="H429" s="91">
        <v>2050502</v>
      </c>
      <c r="I429" s="234" t="s">
        <v>678</v>
      </c>
      <c r="J429" s="235"/>
      <c r="K429" s="29"/>
      <c r="L429" s="29">
        <v>0</v>
      </c>
      <c r="M429" s="236"/>
      <c r="N429" s="242"/>
      <c r="O429" s="237"/>
      <c r="P429" s="238"/>
      <c r="T429" s="252"/>
      <c r="V429" s="91" t="s">
        <v>679</v>
      </c>
      <c r="W429" s="187" t="s">
        <v>615</v>
      </c>
      <c r="X429" s="187">
        <v>2116</v>
      </c>
      <c r="Y429" s="258"/>
    </row>
    <row r="430" spans="1:25" ht="18" customHeight="1">
      <c r="A430" s="218"/>
      <c r="B430" s="217"/>
      <c r="C430" s="217"/>
      <c r="D430" s="217"/>
      <c r="E430" s="219"/>
      <c r="F430" s="217"/>
      <c r="G430" s="219"/>
      <c r="H430" s="91">
        <v>2050599</v>
      </c>
      <c r="I430" s="239" t="s">
        <v>680</v>
      </c>
      <c r="J430" s="235"/>
      <c r="K430" s="235"/>
      <c r="L430" s="29">
        <v>0</v>
      </c>
      <c r="M430" s="236"/>
      <c r="N430" s="242"/>
      <c r="O430" s="237"/>
      <c r="P430" s="238"/>
      <c r="T430" s="252"/>
      <c r="V430" s="91" t="s">
        <v>681</v>
      </c>
      <c r="W430" s="190" t="s">
        <v>617</v>
      </c>
      <c r="X430" s="190">
        <v>0</v>
      </c>
      <c r="Y430" s="256"/>
    </row>
    <row r="431" spans="1:25" ht="18" customHeight="1">
      <c r="A431" s="218"/>
      <c r="B431" s="217"/>
      <c r="C431" s="217"/>
      <c r="D431" s="217"/>
      <c r="E431" s="219"/>
      <c r="F431" s="217"/>
      <c r="G431" s="219"/>
      <c r="H431" s="91">
        <v>20506</v>
      </c>
      <c r="I431" s="239" t="s">
        <v>682</v>
      </c>
      <c r="J431" s="235"/>
      <c r="K431" s="235"/>
      <c r="L431" s="29">
        <v>0</v>
      </c>
      <c r="M431" s="236"/>
      <c r="N431" s="242"/>
      <c r="O431" s="237"/>
      <c r="P431" s="238"/>
      <c r="T431" s="252"/>
      <c r="V431" s="91" t="s">
        <v>683</v>
      </c>
      <c r="W431" s="190" t="s">
        <v>619</v>
      </c>
      <c r="X431" s="190">
        <v>0</v>
      </c>
      <c r="Y431" s="256"/>
    </row>
    <row r="432" spans="1:25" ht="18" customHeight="1">
      <c r="A432" s="218"/>
      <c r="B432" s="217"/>
      <c r="C432" s="217"/>
      <c r="D432" s="217"/>
      <c r="E432" s="219"/>
      <c r="F432" s="217"/>
      <c r="G432" s="219"/>
      <c r="H432" s="91">
        <v>2050601</v>
      </c>
      <c r="I432" s="240" t="s">
        <v>684</v>
      </c>
      <c r="J432" s="235"/>
      <c r="K432" s="235"/>
      <c r="L432" s="29">
        <v>0</v>
      </c>
      <c r="M432" s="236"/>
      <c r="N432" s="242"/>
      <c r="O432" s="237"/>
      <c r="P432" s="238"/>
      <c r="T432" s="252"/>
      <c r="V432" s="245" t="s">
        <v>636</v>
      </c>
      <c r="W432" s="190" t="s">
        <v>621</v>
      </c>
      <c r="X432" s="190">
        <v>0</v>
      </c>
      <c r="Y432" s="256"/>
    </row>
    <row r="433" spans="1:25" ht="18" customHeight="1">
      <c r="A433" s="218"/>
      <c r="B433" s="217"/>
      <c r="C433" s="217"/>
      <c r="D433" s="217"/>
      <c r="E433" s="219"/>
      <c r="F433" s="217"/>
      <c r="G433" s="219"/>
      <c r="H433" s="91">
        <v>2050602</v>
      </c>
      <c r="I433" s="240" t="s">
        <v>685</v>
      </c>
      <c r="J433" s="235"/>
      <c r="K433" s="235"/>
      <c r="L433" s="29">
        <v>0</v>
      </c>
      <c r="M433" s="236"/>
      <c r="N433" s="242"/>
      <c r="O433" s="237"/>
      <c r="P433" s="238"/>
      <c r="T433" s="252"/>
      <c r="V433" s="91" t="s">
        <v>686</v>
      </c>
      <c r="W433" s="190" t="s">
        <v>624</v>
      </c>
      <c r="X433" s="190">
        <v>0</v>
      </c>
      <c r="Y433" s="256"/>
    </row>
    <row r="434" spans="1:25" ht="18" customHeight="1">
      <c r="A434" s="218"/>
      <c r="B434" s="217"/>
      <c r="C434" s="217"/>
      <c r="D434" s="217"/>
      <c r="E434" s="219"/>
      <c r="F434" s="217"/>
      <c r="G434" s="219"/>
      <c r="H434" s="91">
        <v>2050699</v>
      </c>
      <c r="I434" s="240" t="s">
        <v>687</v>
      </c>
      <c r="J434" s="235"/>
      <c r="K434" s="235"/>
      <c r="L434" s="29">
        <v>0</v>
      </c>
      <c r="M434" s="236"/>
      <c r="N434" s="242"/>
      <c r="O434" s="237"/>
      <c r="P434" s="238"/>
      <c r="T434" s="252"/>
      <c r="V434" s="91" t="s">
        <v>688</v>
      </c>
      <c r="W434" s="190" t="s">
        <v>626</v>
      </c>
      <c r="X434" s="190">
        <v>0</v>
      </c>
      <c r="Y434" s="256"/>
    </row>
    <row r="435" spans="1:25" ht="18" customHeight="1">
      <c r="A435" s="218"/>
      <c r="B435" s="217"/>
      <c r="C435" s="217"/>
      <c r="D435" s="217"/>
      <c r="E435" s="219"/>
      <c r="F435" s="217"/>
      <c r="G435" s="219"/>
      <c r="H435" s="91">
        <v>20507</v>
      </c>
      <c r="I435" s="239" t="s">
        <v>689</v>
      </c>
      <c r="J435" s="235"/>
      <c r="K435" s="235"/>
      <c r="L435" s="29">
        <v>0</v>
      </c>
      <c r="M435" s="236"/>
      <c r="N435" s="242"/>
      <c r="O435" s="237"/>
      <c r="P435" s="238"/>
      <c r="T435" s="252"/>
      <c r="V435" s="91" t="s">
        <v>690</v>
      </c>
      <c r="W435" s="188" t="s">
        <v>628</v>
      </c>
      <c r="X435" s="188">
        <v>0</v>
      </c>
      <c r="Y435" s="256"/>
    </row>
    <row r="436" spans="1:25" ht="18" customHeight="1">
      <c r="A436" s="218"/>
      <c r="B436" s="217"/>
      <c r="C436" s="217"/>
      <c r="D436" s="217"/>
      <c r="E436" s="219"/>
      <c r="F436" s="217"/>
      <c r="G436" s="219"/>
      <c r="H436" s="91">
        <v>2050701</v>
      </c>
      <c r="I436" s="239" t="s">
        <v>691</v>
      </c>
      <c r="J436" s="235"/>
      <c r="K436" s="235"/>
      <c r="L436" s="29">
        <v>0</v>
      </c>
      <c r="M436" s="236"/>
      <c r="N436" s="242"/>
      <c r="O436" s="237"/>
      <c r="P436" s="238"/>
      <c r="T436" s="252"/>
      <c r="V436" s="245" t="s">
        <v>638</v>
      </c>
      <c r="W436" s="190" t="s">
        <v>630</v>
      </c>
      <c r="X436" s="190">
        <v>17353</v>
      </c>
      <c r="Y436" s="256"/>
    </row>
    <row r="437" spans="1:25" ht="18" customHeight="1">
      <c r="A437" s="218"/>
      <c r="B437" s="217"/>
      <c r="C437" s="217"/>
      <c r="D437" s="217"/>
      <c r="E437" s="219"/>
      <c r="F437" s="217"/>
      <c r="G437" s="219"/>
      <c r="H437" s="91">
        <v>2050702</v>
      </c>
      <c r="I437" s="239" t="s">
        <v>692</v>
      </c>
      <c r="J437" s="235"/>
      <c r="K437" s="235"/>
      <c r="L437" s="29">
        <v>0</v>
      </c>
      <c r="M437" s="236"/>
      <c r="N437" s="242"/>
      <c r="O437" s="237"/>
      <c r="P437" s="238"/>
      <c r="T437" s="252"/>
      <c r="V437" s="91" t="s">
        <v>693</v>
      </c>
      <c r="W437" s="190" t="s">
        <v>632</v>
      </c>
      <c r="X437" s="190">
        <v>11346</v>
      </c>
      <c r="Y437" s="256"/>
    </row>
    <row r="438" spans="1:25" ht="18" customHeight="1">
      <c r="A438" s="218"/>
      <c r="B438" s="217"/>
      <c r="C438" s="217"/>
      <c r="D438" s="217"/>
      <c r="E438" s="219"/>
      <c r="F438" s="217"/>
      <c r="G438" s="219"/>
      <c r="H438" s="91">
        <v>2050799</v>
      </c>
      <c r="I438" s="244" t="s">
        <v>694</v>
      </c>
      <c r="J438" s="235"/>
      <c r="K438" s="29"/>
      <c r="L438" s="29">
        <v>0</v>
      </c>
      <c r="M438" s="236"/>
      <c r="N438" s="242"/>
      <c r="O438" s="237"/>
      <c r="P438" s="238"/>
      <c r="T438" s="252"/>
      <c r="V438" s="91" t="s">
        <v>695</v>
      </c>
      <c r="W438" s="190" t="s">
        <v>635</v>
      </c>
      <c r="X438" s="190">
        <v>6007</v>
      </c>
      <c r="Y438" s="256"/>
    </row>
    <row r="439" spans="1:25" ht="18" customHeight="1">
      <c r="A439" s="218"/>
      <c r="B439" s="217"/>
      <c r="C439" s="217"/>
      <c r="D439" s="217"/>
      <c r="E439" s="219"/>
      <c r="F439" s="217"/>
      <c r="G439" s="219"/>
      <c r="H439" s="91">
        <v>20508</v>
      </c>
      <c r="I439" s="240" t="s">
        <v>680</v>
      </c>
      <c r="J439" s="235"/>
      <c r="K439" s="235"/>
      <c r="L439" s="29">
        <v>0</v>
      </c>
      <c r="M439" s="236"/>
      <c r="N439" s="242"/>
      <c r="O439" s="237"/>
      <c r="P439" s="238"/>
      <c r="T439" s="252"/>
      <c r="V439" s="91" t="s">
        <v>696</v>
      </c>
      <c r="W439" s="190" t="s">
        <v>637</v>
      </c>
      <c r="X439" s="190">
        <v>0</v>
      </c>
      <c r="Y439" s="256"/>
    </row>
    <row r="440" spans="1:25" ht="18" customHeight="1">
      <c r="A440" s="218"/>
      <c r="B440" s="217"/>
      <c r="C440" s="217"/>
      <c r="D440" s="217"/>
      <c r="E440" s="219"/>
      <c r="F440" s="217"/>
      <c r="G440" s="219"/>
      <c r="H440" s="91">
        <v>2050801</v>
      </c>
      <c r="I440" s="240" t="s">
        <v>697</v>
      </c>
      <c r="J440" s="235"/>
      <c r="K440" s="235"/>
      <c r="L440" s="29">
        <v>0</v>
      </c>
      <c r="M440" s="236"/>
      <c r="N440" s="242"/>
      <c r="O440" s="237"/>
      <c r="P440" s="238"/>
      <c r="T440" s="252"/>
      <c r="V440" s="245" t="s">
        <v>698</v>
      </c>
      <c r="W440" s="190" t="s">
        <v>640</v>
      </c>
      <c r="X440" s="190">
        <v>30407.3</v>
      </c>
      <c r="Y440" s="256"/>
    </row>
    <row r="441" spans="1:25" ht="18" customHeight="1">
      <c r="A441" s="218"/>
      <c r="B441" s="217"/>
      <c r="C441" s="217"/>
      <c r="D441" s="217"/>
      <c r="E441" s="219"/>
      <c r="F441" s="217"/>
      <c r="G441" s="219"/>
      <c r="H441" s="91">
        <v>2050802</v>
      </c>
      <c r="I441" s="241" t="s">
        <v>699</v>
      </c>
      <c r="J441" s="235"/>
      <c r="K441" s="235"/>
      <c r="L441" s="29">
        <v>0</v>
      </c>
      <c r="M441" s="236"/>
      <c r="N441" s="242"/>
      <c r="O441" s="237"/>
      <c r="P441" s="238"/>
      <c r="T441" s="252"/>
      <c r="V441" s="91" t="s">
        <v>700</v>
      </c>
      <c r="W441" s="190" t="s">
        <v>643</v>
      </c>
      <c r="X441" s="190">
        <v>77.64</v>
      </c>
      <c r="Y441" s="256"/>
    </row>
    <row r="442" spans="1:25" ht="18" customHeight="1">
      <c r="A442" s="218"/>
      <c r="B442" s="217"/>
      <c r="C442" s="217"/>
      <c r="D442" s="217"/>
      <c r="E442" s="219"/>
      <c r="F442" s="217"/>
      <c r="G442" s="219"/>
      <c r="H442" s="91">
        <v>2050803</v>
      </c>
      <c r="I442" s="239" t="s">
        <v>701</v>
      </c>
      <c r="J442" s="235"/>
      <c r="K442" s="235"/>
      <c r="L442" s="29">
        <v>0</v>
      </c>
      <c r="M442" s="236"/>
      <c r="N442" s="242"/>
      <c r="O442" s="237"/>
      <c r="P442" s="238"/>
      <c r="T442" s="252"/>
      <c r="V442" s="91" t="s">
        <v>702</v>
      </c>
      <c r="W442" s="190" t="s">
        <v>646</v>
      </c>
      <c r="X442" s="190">
        <v>8187.55</v>
      </c>
      <c r="Y442" s="256"/>
    </row>
    <row r="443" spans="1:25" ht="18" customHeight="1">
      <c r="A443" s="218"/>
      <c r="B443" s="217"/>
      <c r="C443" s="217"/>
      <c r="D443" s="217"/>
      <c r="E443" s="219"/>
      <c r="F443" s="217"/>
      <c r="G443" s="219"/>
      <c r="H443" s="91">
        <v>2050804</v>
      </c>
      <c r="I443" s="239" t="s">
        <v>703</v>
      </c>
      <c r="J443" s="235"/>
      <c r="K443" s="235"/>
      <c r="L443" s="29">
        <v>0</v>
      </c>
      <c r="M443" s="236"/>
      <c r="N443" s="242"/>
      <c r="O443" s="237"/>
      <c r="P443" s="238"/>
      <c r="T443" s="252"/>
      <c r="V443" s="91" t="s">
        <v>704</v>
      </c>
      <c r="W443" s="190" t="s">
        <v>649</v>
      </c>
      <c r="X443" s="190">
        <v>20861.12</v>
      </c>
      <c r="Y443" s="256"/>
    </row>
    <row r="444" spans="1:25" ht="18" customHeight="1">
      <c r="A444" s="218"/>
      <c r="B444" s="217"/>
      <c r="C444" s="217"/>
      <c r="D444" s="217"/>
      <c r="E444" s="219"/>
      <c r="F444" s="217"/>
      <c r="G444" s="219"/>
      <c r="H444" s="91">
        <v>2050899</v>
      </c>
      <c r="I444" s="234" t="s">
        <v>705</v>
      </c>
      <c r="J444" s="235">
        <v>16008</v>
      </c>
      <c r="K444" s="29">
        <v>23115</v>
      </c>
      <c r="L444" s="29">
        <v>23062</v>
      </c>
      <c r="M444" s="236">
        <f>+L444/K444</f>
        <v>0.9977071165909582</v>
      </c>
      <c r="N444" s="242">
        <v>17561</v>
      </c>
      <c r="O444" s="237">
        <f>+L444/N444-1</f>
        <v>0.3132509538181196</v>
      </c>
      <c r="P444" s="238"/>
      <c r="T444" s="252"/>
      <c r="V444" s="91" t="s">
        <v>706</v>
      </c>
      <c r="W444" s="190" t="s">
        <v>651</v>
      </c>
      <c r="X444" s="190">
        <v>0</v>
      </c>
      <c r="Y444" s="256"/>
    </row>
    <row r="445" spans="1:25" ht="18" customHeight="1">
      <c r="A445" s="218"/>
      <c r="B445" s="217"/>
      <c r="C445" s="217"/>
      <c r="D445" s="217"/>
      <c r="E445" s="219"/>
      <c r="F445" s="217"/>
      <c r="G445" s="219"/>
      <c r="H445" s="91">
        <v>20509</v>
      </c>
      <c r="I445" s="240" t="s">
        <v>680</v>
      </c>
      <c r="J445" s="235">
        <v>0</v>
      </c>
      <c r="K445" s="235"/>
      <c r="L445" s="29">
        <v>0</v>
      </c>
      <c r="M445" s="236"/>
      <c r="N445" s="242">
        <v>0</v>
      </c>
      <c r="O445" s="237"/>
      <c r="P445" s="238"/>
      <c r="T445" s="252"/>
      <c r="V445" s="91" t="s">
        <v>707</v>
      </c>
      <c r="W445" s="190" t="s">
        <v>653</v>
      </c>
      <c r="X445" s="190">
        <v>1281</v>
      </c>
      <c r="Y445" s="256"/>
    </row>
    <row r="446" spans="1:25" ht="18" customHeight="1">
      <c r="A446" s="218"/>
      <c r="B446" s="217"/>
      <c r="C446" s="217"/>
      <c r="D446" s="217"/>
      <c r="E446" s="219"/>
      <c r="F446" s="217"/>
      <c r="G446" s="219"/>
      <c r="H446" s="91">
        <v>2050901</v>
      </c>
      <c r="I446" s="240" t="s">
        <v>708</v>
      </c>
      <c r="J446" s="235">
        <v>0</v>
      </c>
      <c r="K446" s="235"/>
      <c r="L446" s="29">
        <v>0</v>
      </c>
      <c r="M446" s="236"/>
      <c r="N446" s="242">
        <v>0</v>
      </c>
      <c r="O446" s="237"/>
      <c r="P446" s="238"/>
      <c r="T446" s="252"/>
      <c r="V446" s="245" t="s">
        <v>644</v>
      </c>
      <c r="W446" s="190" t="s">
        <v>655</v>
      </c>
      <c r="X446" s="190">
        <v>114303.93</v>
      </c>
      <c r="Y446" s="256"/>
    </row>
    <row r="447" spans="1:25" ht="18" customHeight="1">
      <c r="A447" s="218"/>
      <c r="B447" s="217"/>
      <c r="C447" s="217"/>
      <c r="D447" s="217"/>
      <c r="E447" s="219"/>
      <c r="F447" s="217"/>
      <c r="G447" s="219"/>
      <c r="H447" s="91">
        <v>2050902</v>
      </c>
      <c r="I447" s="240" t="s">
        <v>709</v>
      </c>
      <c r="J447" s="235">
        <v>16000</v>
      </c>
      <c r="K447" s="29">
        <v>20683</v>
      </c>
      <c r="L447" s="29">
        <v>20683</v>
      </c>
      <c r="M447" s="236">
        <f>+L447/K447</f>
        <v>1</v>
      </c>
      <c r="N447" s="242">
        <v>17549</v>
      </c>
      <c r="O447" s="237">
        <f>+L447/N447-1</f>
        <v>0.17858567439740147</v>
      </c>
      <c r="P447" s="238"/>
      <c r="T447" s="252"/>
      <c r="V447" s="91" t="s">
        <v>710</v>
      </c>
      <c r="W447" s="190" t="s">
        <v>657</v>
      </c>
      <c r="X447" s="190">
        <v>0</v>
      </c>
      <c r="Y447" s="256"/>
    </row>
    <row r="448" spans="1:25" ht="18" customHeight="1">
      <c r="A448" s="218"/>
      <c r="B448" s="217"/>
      <c r="C448" s="217"/>
      <c r="D448" s="217"/>
      <c r="E448" s="219"/>
      <c r="F448" s="217"/>
      <c r="G448" s="219"/>
      <c r="H448" s="91">
        <v>2050903</v>
      </c>
      <c r="I448" s="239" t="s">
        <v>711</v>
      </c>
      <c r="J448" s="235">
        <v>0</v>
      </c>
      <c r="K448" s="235"/>
      <c r="L448" s="29">
        <v>0</v>
      </c>
      <c r="M448" s="236"/>
      <c r="N448" s="242">
        <v>0</v>
      </c>
      <c r="O448" s="237"/>
      <c r="P448" s="238"/>
      <c r="T448" s="252"/>
      <c r="V448" s="91" t="s">
        <v>712</v>
      </c>
      <c r="W448" s="190" t="s">
        <v>658</v>
      </c>
      <c r="X448" s="190">
        <v>0</v>
      </c>
      <c r="Y448" s="256"/>
    </row>
    <row r="449" spans="1:25" ht="18" customHeight="1">
      <c r="A449" s="218"/>
      <c r="B449" s="217"/>
      <c r="C449" s="217"/>
      <c r="D449" s="217"/>
      <c r="E449" s="219"/>
      <c r="F449" s="217"/>
      <c r="G449" s="219"/>
      <c r="H449" s="91">
        <v>2050904</v>
      </c>
      <c r="I449" s="239" t="s">
        <v>713</v>
      </c>
      <c r="J449" s="235">
        <v>8</v>
      </c>
      <c r="K449" s="235">
        <v>2432</v>
      </c>
      <c r="L449" s="29">
        <v>2379</v>
      </c>
      <c r="M449" s="236">
        <f>+L449/K449</f>
        <v>0.9782072368421053</v>
      </c>
      <c r="N449" s="242">
        <v>12</v>
      </c>
      <c r="O449" s="237">
        <f>+L449/N449-1</f>
        <v>197.25</v>
      </c>
      <c r="P449" s="238"/>
      <c r="T449" s="252"/>
      <c r="V449" s="91" t="s">
        <v>714</v>
      </c>
      <c r="W449" s="190" t="s">
        <v>660</v>
      </c>
      <c r="X449" s="190">
        <v>1573</v>
      </c>
      <c r="Y449" s="256"/>
    </row>
    <row r="450" spans="1:25" ht="18" customHeight="1">
      <c r="A450" s="218"/>
      <c r="B450" s="217"/>
      <c r="C450" s="217"/>
      <c r="D450" s="217"/>
      <c r="E450" s="219"/>
      <c r="F450" s="217"/>
      <c r="G450" s="219"/>
      <c r="H450" s="91">
        <v>2050905</v>
      </c>
      <c r="I450" s="234" t="s">
        <v>715</v>
      </c>
      <c r="J450" s="235"/>
      <c r="K450" s="29"/>
      <c r="L450" s="29">
        <v>0</v>
      </c>
      <c r="M450" s="236"/>
      <c r="N450" s="242"/>
      <c r="O450" s="237"/>
      <c r="P450" s="238"/>
      <c r="T450" s="252"/>
      <c r="V450" s="91" t="s">
        <v>716</v>
      </c>
      <c r="W450" s="190" t="s">
        <v>662</v>
      </c>
      <c r="X450" s="190">
        <v>1005</v>
      </c>
      <c r="Y450" s="258"/>
    </row>
    <row r="451" spans="1:25" ht="18" customHeight="1">
      <c r="A451" s="218"/>
      <c r="B451" s="217"/>
      <c r="C451" s="217"/>
      <c r="D451" s="217"/>
      <c r="E451" s="219"/>
      <c r="F451" s="217"/>
      <c r="G451" s="219"/>
      <c r="H451" s="91">
        <v>2050999</v>
      </c>
      <c r="I451" s="240" t="s">
        <v>680</v>
      </c>
      <c r="J451" s="235"/>
      <c r="K451" s="235"/>
      <c r="L451" s="29">
        <v>0</v>
      </c>
      <c r="M451" s="236"/>
      <c r="N451" s="242"/>
      <c r="O451" s="237"/>
      <c r="P451" s="238"/>
      <c r="T451" s="252"/>
      <c r="V451" s="91" t="s">
        <v>717</v>
      </c>
      <c r="W451" s="190" t="s">
        <v>664</v>
      </c>
      <c r="X451" s="190">
        <v>15580.93</v>
      </c>
      <c r="Y451" s="256"/>
    </row>
    <row r="452" spans="1:25" ht="18" customHeight="1">
      <c r="A452" s="218"/>
      <c r="B452" s="217"/>
      <c r="C452" s="217"/>
      <c r="D452" s="217"/>
      <c r="E452" s="219"/>
      <c r="F452" s="217"/>
      <c r="G452" s="219"/>
      <c r="H452" s="91">
        <v>20599</v>
      </c>
      <c r="I452" s="240" t="s">
        <v>718</v>
      </c>
      <c r="J452" s="235"/>
      <c r="K452" s="235"/>
      <c r="L452" s="29">
        <v>0</v>
      </c>
      <c r="M452" s="236"/>
      <c r="N452" s="242"/>
      <c r="O452" s="237"/>
      <c r="P452" s="238"/>
      <c r="T452" s="252"/>
      <c r="V452" s="91" t="s">
        <v>719</v>
      </c>
      <c r="W452" s="190" t="s">
        <v>666</v>
      </c>
      <c r="X452" s="190">
        <v>96145</v>
      </c>
      <c r="Y452" s="256"/>
    </row>
    <row r="453" spans="1:25" ht="18" customHeight="1">
      <c r="A453" s="218"/>
      <c r="B453" s="217"/>
      <c r="C453" s="217"/>
      <c r="D453" s="217"/>
      <c r="E453" s="219"/>
      <c r="F453" s="217"/>
      <c r="G453" s="219"/>
      <c r="H453" s="91">
        <v>2059999</v>
      </c>
      <c r="I453" s="240" t="s">
        <v>720</v>
      </c>
      <c r="J453" s="235"/>
      <c r="K453" s="235"/>
      <c r="L453" s="29">
        <v>0</v>
      </c>
      <c r="M453" s="236"/>
      <c r="N453" s="242"/>
      <c r="O453" s="237"/>
      <c r="P453" s="238"/>
      <c r="T453" s="252"/>
      <c r="V453" s="245" t="s">
        <v>721</v>
      </c>
      <c r="W453" s="190" t="s">
        <v>668</v>
      </c>
      <c r="X453" s="190">
        <v>874575.11</v>
      </c>
      <c r="Y453" s="260"/>
    </row>
    <row r="454" spans="1:25" s="187" customFormat="1" ht="18" customHeight="1">
      <c r="A454" s="263"/>
      <c r="B454" s="264"/>
      <c r="C454" s="264"/>
      <c r="D454" s="264"/>
      <c r="E454" s="265"/>
      <c r="F454" s="264"/>
      <c r="G454" s="265"/>
      <c r="H454" s="245">
        <v>206</v>
      </c>
      <c r="I454" s="241" t="s">
        <v>722</v>
      </c>
      <c r="J454" s="235"/>
      <c r="K454" s="235"/>
      <c r="L454" s="29">
        <v>0</v>
      </c>
      <c r="M454" s="236"/>
      <c r="N454" s="242"/>
      <c r="O454" s="237"/>
      <c r="P454" s="238"/>
      <c r="T454" s="251"/>
      <c r="V454" s="91" t="s">
        <v>723</v>
      </c>
      <c r="W454" s="190" t="s">
        <v>670</v>
      </c>
      <c r="X454" s="190">
        <v>874575.11</v>
      </c>
      <c r="Y454" s="256"/>
    </row>
    <row r="455" spans="1:25" ht="18" customHeight="1">
      <c r="A455" s="218"/>
      <c r="B455" s="217"/>
      <c r="C455" s="217"/>
      <c r="D455" s="217"/>
      <c r="E455" s="219"/>
      <c r="F455" s="217"/>
      <c r="G455" s="219"/>
      <c r="H455" s="91">
        <v>20601</v>
      </c>
      <c r="I455" s="234" t="s">
        <v>724</v>
      </c>
      <c r="J455" s="235"/>
      <c r="K455" s="29"/>
      <c r="L455" s="29">
        <v>0</v>
      </c>
      <c r="M455" s="236"/>
      <c r="N455" s="242"/>
      <c r="O455" s="237"/>
      <c r="P455" s="238"/>
      <c r="Q455" s="190">
        <v>845546</v>
      </c>
      <c r="R455" s="190">
        <v>804611</v>
      </c>
      <c r="S455" s="190">
        <v>793671</v>
      </c>
      <c r="T455" s="251" t="s">
        <v>725</v>
      </c>
      <c r="U455" s="190">
        <v>1206245</v>
      </c>
      <c r="V455" s="245" t="s">
        <v>726</v>
      </c>
      <c r="W455" s="190" t="s">
        <v>22</v>
      </c>
      <c r="X455" s="190">
        <v>1180033.24</v>
      </c>
      <c r="Y455" s="258"/>
    </row>
    <row r="456" spans="1:25" ht="18" customHeight="1">
      <c r="A456" s="218"/>
      <c r="B456" s="217"/>
      <c r="C456" s="217"/>
      <c r="D456" s="217"/>
      <c r="E456" s="219"/>
      <c r="F456" s="217"/>
      <c r="G456" s="219"/>
      <c r="H456" s="91">
        <v>2060101</v>
      </c>
      <c r="I456" s="239" t="s">
        <v>727</v>
      </c>
      <c r="J456" s="235"/>
      <c r="K456" s="235"/>
      <c r="L456" s="29">
        <v>0</v>
      </c>
      <c r="M456" s="236"/>
      <c r="N456" s="242"/>
      <c r="O456" s="237"/>
      <c r="P456" s="238"/>
      <c r="Q456" s="190">
        <v>14724</v>
      </c>
      <c r="R456" s="190">
        <v>5676</v>
      </c>
      <c r="S456" s="190">
        <v>5676</v>
      </c>
      <c r="T456" s="252" t="s">
        <v>728</v>
      </c>
      <c r="U456" s="190">
        <v>6013</v>
      </c>
      <c r="V456" s="245" t="s">
        <v>728</v>
      </c>
      <c r="W456" s="190" t="s">
        <v>672</v>
      </c>
      <c r="X456" s="190">
        <v>7191.24</v>
      </c>
      <c r="Y456" s="260"/>
    </row>
    <row r="457" spans="1:25" ht="18" customHeight="1">
      <c r="A457" s="218"/>
      <c r="B457" s="217"/>
      <c r="C457" s="217"/>
      <c r="D457" s="217"/>
      <c r="E457" s="219"/>
      <c r="F457" s="217"/>
      <c r="G457" s="219"/>
      <c r="H457" s="91">
        <v>2060102</v>
      </c>
      <c r="I457" s="239" t="s">
        <v>729</v>
      </c>
      <c r="J457" s="235"/>
      <c r="K457" s="235"/>
      <c r="L457" s="29">
        <v>0</v>
      </c>
      <c r="M457" s="236"/>
      <c r="N457" s="242"/>
      <c r="O457" s="237"/>
      <c r="P457" s="238"/>
      <c r="Q457" s="190">
        <v>542</v>
      </c>
      <c r="R457" s="190">
        <v>3724</v>
      </c>
      <c r="S457" s="190">
        <v>795</v>
      </c>
      <c r="T457" s="252" t="s">
        <v>730</v>
      </c>
      <c r="U457" s="190">
        <v>469</v>
      </c>
      <c r="V457" s="91" t="s">
        <v>121</v>
      </c>
      <c r="W457" s="190" t="s">
        <v>88</v>
      </c>
      <c r="X457" s="190">
        <v>2533.11</v>
      </c>
      <c r="Y457" s="256"/>
    </row>
    <row r="458" spans="1:25" ht="18" customHeight="1">
      <c r="A458" s="218"/>
      <c r="B458" s="217"/>
      <c r="C458" s="217"/>
      <c r="D458" s="217"/>
      <c r="E458" s="219"/>
      <c r="F458" s="217"/>
      <c r="G458" s="219"/>
      <c r="H458" s="91">
        <v>2060103</v>
      </c>
      <c r="I458" s="240" t="s">
        <v>731</v>
      </c>
      <c r="J458" s="235"/>
      <c r="K458" s="235"/>
      <c r="L458" s="29">
        <v>0</v>
      </c>
      <c r="M458" s="236"/>
      <c r="N458" s="242"/>
      <c r="O458" s="237"/>
      <c r="P458" s="238"/>
      <c r="Q458" s="190">
        <v>100</v>
      </c>
      <c r="R458" s="190">
        <v>1150</v>
      </c>
      <c r="S458" s="190">
        <v>1053</v>
      </c>
      <c r="T458" s="252" t="s">
        <v>732</v>
      </c>
      <c r="U458" s="190">
        <v>668</v>
      </c>
      <c r="V458" s="91" t="s">
        <v>91</v>
      </c>
      <c r="W458" s="190" t="s">
        <v>89</v>
      </c>
      <c r="X458" s="190">
        <v>1667.41</v>
      </c>
      <c r="Y458" s="256"/>
    </row>
    <row r="459" spans="1:25" ht="18" customHeight="1">
      <c r="A459" s="218"/>
      <c r="B459" s="217"/>
      <c r="C459" s="217"/>
      <c r="D459" s="217"/>
      <c r="E459" s="219"/>
      <c r="F459" s="217"/>
      <c r="G459" s="219"/>
      <c r="H459" s="91">
        <v>2060199</v>
      </c>
      <c r="I459" s="240" t="s">
        <v>733</v>
      </c>
      <c r="J459" s="235"/>
      <c r="K459" s="235"/>
      <c r="L459" s="29">
        <v>0</v>
      </c>
      <c r="M459" s="236"/>
      <c r="N459" s="242"/>
      <c r="O459" s="237"/>
      <c r="P459" s="238"/>
      <c r="Q459" s="190">
        <v>246338</v>
      </c>
      <c r="R459" s="190">
        <v>82462</v>
      </c>
      <c r="S459" s="190">
        <v>76388</v>
      </c>
      <c r="T459" s="252" t="s">
        <v>734</v>
      </c>
      <c r="U459" s="190">
        <v>216640</v>
      </c>
      <c r="V459" s="91" t="s">
        <v>94</v>
      </c>
      <c r="W459" s="190" t="s">
        <v>92</v>
      </c>
      <c r="X459" s="190">
        <v>0</v>
      </c>
      <c r="Y459" s="256"/>
    </row>
    <row r="460" spans="1:25" ht="18" customHeight="1">
      <c r="A460" s="218"/>
      <c r="B460" s="217"/>
      <c r="C460" s="217"/>
      <c r="D460" s="217"/>
      <c r="E460" s="219"/>
      <c r="F460" s="217"/>
      <c r="G460" s="219"/>
      <c r="H460" s="91">
        <v>20602</v>
      </c>
      <c r="I460" s="244" t="s">
        <v>735</v>
      </c>
      <c r="J460" s="235"/>
      <c r="K460" s="29"/>
      <c r="L460" s="29">
        <v>0</v>
      </c>
      <c r="M460" s="236"/>
      <c r="N460" s="242"/>
      <c r="O460" s="237"/>
      <c r="P460" s="238"/>
      <c r="Q460" s="190">
        <v>10526</v>
      </c>
      <c r="R460" s="190">
        <v>10899</v>
      </c>
      <c r="S460" s="190">
        <v>10899</v>
      </c>
      <c r="T460" s="252" t="s">
        <v>736</v>
      </c>
      <c r="U460" s="190">
        <v>9663</v>
      </c>
      <c r="V460" s="91" t="s">
        <v>737</v>
      </c>
      <c r="W460" s="190" t="s">
        <v>677</v>
      </c>
      <c r="X460" s="190">
        <v>2990.72</v>
      </c>
      <c r="Y460" s="256"/>
    </row>
    <row r="461" spans="1:25" ht="18" customHeight="1">
      <c r="A461" s="218"/>
      <c r="B461" s="217"/>
      <c r="C461" s="217"/>
      <c r="D461" s="217"/>
      <c r="E461" s="219"/>
      <c r="F461" s="217"/>
      <c r="G461" s="219"/>
      <c r="H461" s="91">
        <v>2060201</v>
      </c>
      <c r="I461" s="239" t="s">
        <v>680</v>
      </c>
      <c r="J461" s="235"/>
      <c r="K461" s="235"/>
      <c r="L461" s="29">
        <v>0</v>
      </c>
      <c r="M461" s="236"/>
      <c r="N461" s="242"/>
      <c r="O461" s="237"/>
      <c r="P461" s="238"/>
      <c r="Q461" s="190">
        <v>1935</v>
      </c>
      <c r="R461" s="190">
        <v>2297</v>
      </c>
      <c r="S461" s="190">
        <v>2267</v>
      </c>
      <c r="T461" s="252" t="s">
        <v>738</v>
      </c>
      <c r="U461" s="190">
        <v>2130</v>
      </c>
      <c r="V461" s="245" t="s">
        <v>730</v>
      </c>
      <c r="W461" s="190" t="s">
        <v>678</v>
      </c>
      <c r="X461" s="190">
        <v>15031.76</v>
      </c>
      <c r="Y461" s="260"/>
    </row>
    <row r="462" spans="1:25" ht="18" customHeight="1">
      <c r="A462" s="218"/>
      <c r="B462" s="217"/>
      <c r="C462" s="217"/>
      <c r="D462" s="217"/>
      <c r="E462" s="219"/>
      <c r="F462" s="217"/>
      <c r="G462" s="219"/>
      <c r="H462" s="91">
        <v>2060202</v>
      </c>
      <c r="I462" s="239" t="s">
        <v>739</v>
      </c>
      <c r="J462" s="235"/>
      <c r="K462" s="235"/>
      <c r="L462" s="29">
        <v>0</v>
      </c>
      <c r="M462" s="236"/>
      <c r="N462" s="242"/>
      <c r="O462" s="237"/>
      <c r="P462" s="238"/>
      <c r="Q462" s="190">
        <v>3869</v>
      </c>
      <c r="R462" s="190">
        <v>3787</v>
      </c>
      <c r="S462" s="190">
        <v>3787</v>
      </c>
      <c r="T462" s="252" t="s">
        <v>740</v>
      </c>
      <c r="U462" s="190">
        <v>3007</v>
      </c>
      <c r="V462" s="91" t="s">
        <v>741</v>
      </c>
      <c r="W462" s="190" t="s">
        <v>680</v>
      </c>
      <c r="X462" s="190">
        <v>0</v>
      </c>
      <c r="Y462" s="256"/>
    </row>
    <row r="463" spans="1:25" ht="18" customHeight="1">
      <c r="A463" s="218"/>
      <c r="B463" s="217"/>
      <c r="C463" s="217"/>
      <c r="D463" s="217"/>
      <c r="E463" s="219"/>
      <c r="F463" s="217"/>
      <c r="G463" s="219"/>
      <c r="H463" s="91">
        <v>2060203</v>
      </c>
      <c r="I463" s="239" t="s">
        <v>742</v>
      </c>
      <c r="J463" s="235"/>
      <c r="K463" s="235"/>
      <c r="L463" s="29">
        <v>0</v>
      </c>
      <c r="M463" s="236"/>
      <c r="N463" s="242"/>
      <c r="O463" s="237"/>
      <c r="P463" s="238"/>
      <c r="Q463" s="190">
        <v>382</v>
      </c>
      <c r="R463" s="190">
        <v>440</v>
      </c>
      <c r="S463" s="190">
        <v>440</v>
      </c>
      <c r="T463" s="252" t="s">
        <v>743</v>
      </c>
      <c r="U463" s="190">
        <v>330</v>
      </c>
      <c r="V463" s="91" t="s">
        <v>744</v>
      </c>
      <c r="W463" s="190" t="s">
        <v>682</v>
      </c>
      <c r="X463" s="190">
        <v>0</v>
      </c>
      <c r="Y463" s="256"/>
    </row>
    <row r="464" spans="1:25" ht="18" customHeight="1">
      <c r="A464" s="218"/>
      <c r="B464" s="217"/>
      <c r="C464" s="217"/>
      <c r="D464" s="217"/>
      <c r="E464" s="219"/>
      <c r="F464" s="217"/>
      <c r="G464" s="219"/>
      <c r="H464" s="91">
        <v>2060204</v>
      </c>
      <c r="I464" s="240" t="s">
        <v>745</v>
      </c>
      <c r="J464" s="235"/>
      <c r="K464" s="235"/>
      <c r="L464" s="29">
        <v>0</v>
      </c>
      <c r="M464" s="236"/>
      <c r="N464" s="242"/>
      <c r="O464" s="237"/>
      <c r="P464" s="238"/>
      <c r="Q464" s="190">
        <v>310000</v>
      </c>
      <c r="R464" s="190">
        <v>200150</v>
      </c>
      <c r="S464" s="190">
        <v>200150</v>
      </c>
      <c r="T464" s="252" t="s">
        <v>746</v>
      </c>
      <c r="U464" s="190">
        <v>579195</v>
      </c>
      <c r="V464" s="91" t="s">
        <v>747</v>
      </c>
      <c r="W464" s="190" t="s">
        <v>684</v>
      </c>
      <c r="X464" s="190">
        <v>4068.4</v>
      </c>
      <c r="Y464" s="256"/>
    </row>
    <row r="465" spans="1:25" ht="18" customHeight="1">
      <c r="A465" s="218"/>
      <c r="B465" s="217"/>
      <c r="C465" s="217"/>
      <c r="D465" s="217"/>
      <c r="E465" s="219"/>
      <c r="F465" s="217"/>
      <c r="G465" s="219"/>
      <c r="H465" s="91">
        <v>2060205</v>
      </c>
      <c r="I465" s="240" t="s">
        <v>748</v>
      </c>
      <c r="J465" s="235"/>
      <c r="K465" s="235"/>
      <c r="L465" s="29">
        <v>0</v>
      </c>
      <c r="M465" s="236"/>
      <c r="N465" s="242"/>
      <c r="O465" s="237"/>
      <c r="P465" s="238"/>
      <c r="Q465" s="190">
        <v>257130</v>
      </c>
      <c r="R465" s="190">
        <v>494026</v>
      </c>
      <c r="S465" s="190">
        <v>492216</v>
      </c>
      <c r="T465" s="252" t="s">
        <v>749</v>
      </c>
      <c r="U465" s="190">
        <v>388130</v>
      </c>
      <c r="V465" s="91" t="s">
        <v>750</v>
      </c>
      <c r="W465" s="190" t="s">
        <v>685</v>
      </c>
      <c r="X465" s="190">
        <v>9350</v>
      </c>
      <c r="Y465" s="256"/>
    </row>
    <row r="466" spans="1:25" ht="18" customHeight="1">
      <c r="A466" s="218"/>
      <c r="B466" s="217"/>
      <c r="C466" s="217"/>
      <c r="D466" s="217"/>
      <c r="E466" s="219"/>
      <c r="F466" s="217"/>
      <c r="G466" s="219"/>
      <c r="H466" s="91">
        <v>2060206</v>
      </c>
      <c r="I466" s="240" t="s">
        <v>751</v>
      </c>
      <c r="J466" s="235"/>
      <c r="K466" s="235"/>
      <c r="L466" s="29">
        <v>0</v>
      </c>
      <c r="M466" s="236"/>
      <c r="N466" s="242"/>
      <c r="O466" s="237"/>
      <c r="P466" s="238"/>
      <c r="Q466" s="190">
        <v>146478</v>
      </c>
      <c r="R466" s="190">
        <v>388354</v>
      </c>
      <c r="S466" s="190">
        <v>387994</v>
      </c>
      <c r="T466" s="252"/>
      <c r="V466" s="91" t="s">
        <v>752</v>
      </c>
      <c r="W466" s="190" t="s">
        <v>687</v>
      </c>
      <c r="X466" s="190">
        <v>0</v>
      </c>
      <c r="Y466" s="256"/>
    </row>
    <row r="467" spans="1:25" ht="18" customHeight="1">
      <c r="A467" s="218"/>
      <c r="B467" s="217"/>
      <c r="C467" s="217"/>
      <c r="D467" s="217"/>
      <c r="E467" s="219"/>
      <c r="F467" s="217"/>
      <c r="G467" s="219"/>
      <c r="H467" s="91">
        <v>2060207</v>
      </c>
      <c r="I467" s="229" t="s">
        <v>753</v>
      </c>
      <c r="J467" s="235"/>
      <c r="K467" s="29"/>
      <c r="L467" s="29">
        <v>0</v>
      </c>
      <c r="M467" s="236"/>
      <c r="N467" s="242"/>
      <c r="O467" s="237"/>
      <c r="P467" s="238"/>
      <c r="Q467" s="190">
        <v>68691</v>
      </c>
      <c r="R467" s="190">
        <v>32131</v>
      </c>
      <c r="S467" s="190">
        <v>31901</v>
      </c>
      <c r="T467" s="252"/>
      <c r="V467" s="91" t="s">
        <v>754</v>
      </c>
      <c r="W467" s="190" t="s">
        <v>689</v>
      </c>
      <c r="X467" s="190">
        <v>1000</v>
      </c>
      <c r="Y467" s="256"/>
    </row>
    <row r="468" spans="1:25" ht="18" customHeight="1">
      <c r="A468" s="218"/>
      <c r="B468" s="217"/>
      <c r="C468" s="217"/>
      <c r="D468" s="217"/>
      <c r="E468" s="219"/>
      <c r="F468" s="217"/>
      <c r="G468" s="219"/>
      <c r="H468" s="91">
        <v>2060299</v>
      </c>
      <c r="I468" s="240" t="s">
        <v>755</v>
      </c>
      <c r="J468" s="235"/>
      <c r="K468" s="235"/>
      <c r="L468" s="29">
        <v>0</v>
      </c>
      <c r="M468" s="236"/>
      <c r="N468" s="242"/>
      <c r="O468" s="237"/>
      <c r="P468" s="238"/>
      <c r="Q468" s="190">
        <v>7152</v>
      </c>
      <c r="R468" s="190">
        <v>4840</v>
      </c>
      <c r="S468" s="190">
        <v>4840</v>
      </c>
      <c r="T468" s="252"/>
      <c r="V468" s="91" t="s">
        <v>756</v>
      </c>
      <c r="W468" s="190" t="s">
        <v>691</v>
      </c>
      <c r="X468" s="190">
        <v>0</v>
      </c>
      <c r="Y468" s="256"/>
    </row>
    <row r="469" spans="1:25" ht="18" customHeight="1">
      <c r="A469" s="218"/>
      <c r="B469" s="217"/>
      <c r="C469" s="217"/>
      <c r="D469" s="217"/>
      <c r="E469" s="219"/>
      <c r="F469" s="217"/>
      <c r="G469" s="219"/>
      <c r="H469" s="91">
        <v>20603</v>
      </c>
      <c r="I469" s="240" t="s">
        <v>757</v>
      </c>
      <c r="J469" s="235"/>
      <c r="K469" s="235"/>
      <c r="L469" s="29">
        <v>0</v>
      </c>
      <c r="M469" s="236"/>
      <c r="N469" s="242"/>
      <c r="O469" s="237"/>
      <c r="P469" s="238"/>
      <c r="Q469" s="190">
        <v>10266</v>
      </c>
      <c r="R469" s="190">
        <v>245948</v>
      </c>
      <c r="S469" s="190">
        <v>245818</v>
      </c>
      <c r="T469" s="252"/>
      <c r="V469" s="91" t="s">
        <v>758</v>
      </c>
      <c r="W469" s="190" t="s">
        <v>692</v>
      </c>
      <c r="X469" s="190">
        <v>613.36</v>
      </c>
      <c r="Y469" s="256"/>
    </row>
    <row r="470" spans="1:25" ht="18" customHeight="1">
      <c r="A470" s="218"/>
      <c r="B470" s="217"/>
      <c r="C470" s="217"/>
      <c r="D470" s="217"/>
      <c r="E470" s="219"/>
      <c r="F470" s="217"/>
      <c r="G470" s="219"/>
      <c r="H470" s="91">
        <v>2060301</v>
      </c>
      <c r="I470" s="239" t="s">
        <v>759</v>
      </c>
      <c r="J470" s="235"/>
      <c r="K470" s="235"/>
      <c r="L470" s="29">
        <v>0</v>
      </c>
      <c r="M470" s="236"/>
      <c r="N470" s="242"/>
      <c r="O470" s="237"/>
      <c r="P470" s="238"/>
      <c r="Q470" s="190">
        <v>3345</v>
      </c>
      <c r="R470" s="190">
        <v>3169</v>
      </c>
      <c r="S470" s="190">
        <v>3169</v>
      </c>
      <c r="T470" s="252"/>
      <c r="V470" s="245" t="s">
        <v>732</v>
      </c>
      <c r="W470" s="190" t="s">
        <v>694</v>
      </c>
      <c r="X470" s="190">
        <v>23854.17</v>
      </c>
      <c r="Y470" s="260"/>
    </row>
    <row r="471" spans="1:25" ht="18" customHeight="1">
      <c r="A471" s="218"/>
      <c r="B471" s="217"/>
      <c r="C471" s="217"/>
      <c r="D471" s="217"/>
      <c r="E471" s="219"/>
      <c r="F471" s="217"/>
      <c r="G471" s="219"/>
      <c r="H471" s="91">
        <v>2060302</v>
      </c>
      <c r="I471" s="234" t="s">
        <v>760</v>
      </c>
      <c r="J471" s="235"/>
      <c r="K471" s="29"/>
      <c r="L471" s="29">
        <v>0</v>
      </c>
      <c r="M471" s="236"/>
      <c r="N471" s="242"/>
      <c r="O471" s="237"/>
      <c r="P471" s="238"/>
      <c r="Q471" s="190">
        <v>110</v>
      </c>
      <c r="R471" s="190">
        <v>137</v>
      </c>
      <c r="S471" s="190">
        <v>137</v>
      </c>
      <c r="T471" s="252"/>
      <c r="V471" s="91" t="s">
        <v>741</v>
      </c>
      <c r="W471" s="190" t="s">
        <v>680</v>
      </c>
      <c r="X471" s="190">
        <v>0</v>
      </c>
      <c r="Y471" s="258"/>
    </row>
    <row r="472" spans="1:25" ht="18" customHeight="1">
      <c r="A472" s="218"/>
      <c r="B472" s="217"/>
      <c r="C472" s="217"/>
      <c r="D472" s="217"/>
      <c r="E472" s="219"/>
      <c r="F472" s="217"/>
      <c r="G472" s="219"/>
      <c r="H472" s="91">
        <v>2060303</v>
      </c>
      <c r="I472" s="240" t="s">
        <v>761</v>
      </c>
      <c r="J472" s="235"/>
      <c r="K472" s="235"/>
      <c r="L472" s="29">
        <v>0</v>
      </c>
      <c r="M472" s="236"/>
      <c r="N472" s="242"/>
      <c r="O472" s="237"/>
      <c r="P472" s="238"/>
      <c r="Q472" s="190">
        <v>56914</v>
      </c>
      <c r="R472" s="190">
        <v>102129</v>
      </c>
      <c r="S472" s="190">
        <v>102129</v>
      </c>
      <c r="T472" s="252"/>
      <c r="V472" s="91" t="s">
        <v>762</v>
      </c>
      <c r="W472" s="190" t="s">
        <v>697</v>
      </c>
      <c r="X472" s="190">
        <v>3662.47</v>
      </c>
      <c r="Y472" s="256"/>
    </row>
    <row r="473" spans="1:25" ht="18" customHeight="1">
      <c r="A473" s="218"/>
      <c r="B473" s="217"/>
      <c r="C473" s="217"/>
      <c r="D473" s="217"/>
      <c r="E473" s="219"/>
      <c r="F473" s="217"/>
      <c r="G473" s="219"/>
      <c r="H473" s="91">
        <v>2060304</v>
      </c>
      <c r="I473" s="240" t="s">
        <v>763</v>
      </c>
      <c r="J473" s="235"/>
      <c r="K473" s="235"/>
      <c r="L473" s="29">
        <v>0</v>
      </c>
      <c r="M473" s="236"/>
      <c r="N473" s="242"/>
      <c r="O473" s="237"/>
      <c r="P473" s="238"/>
      <c r="Q473" s="190">
        <v>366200</v>
      </c>
      <c r="R473" s="190">
        <v>310496</v>
      </c>
      <c r="S473" s="190">
        <v>294487</v>
      </c>
      <c r="T473" s="252"/>
      <c r="V473" s="91" t="s">
        <v>764</v>
      </c>
      <c r="W473" s="190" t="s">
        <v>699</v>
      </c>
      <c r="X473" s="190">
        <v>20141.7</v>
      </c>
      <c r="Y473" s="256"/>
    </row>
    <row r="474" spans="1:25" ht="18" customHeight="1">
      <c r="A474" s="218"/>
      <c r="B474" s="217"/>
      <c r="C474" s="217"/>
      <c r="D474" s="217"/>
      <c r="E474" s="219"/>
      <c r="F474" s="217"/>
      <c r="G474" s="219"/>
      <c r="H474" s="91">
        <v>2060399</v>
      </c>
      <c r="I474" s="244" t="s">
        <v>765</v>
      </c>
      <c r="J474" s="235"/>
      <c r="K474" s="29">
        <v>88</v>
      </c>
      <c r="L474" s="29">
        <v>88</v>
      </c>
      <c r="M474" s="236">
        <f>+L474/K474</f>
        <v>1</v>
      </c>
      <c r="N474" s="242">
        <v>85</v>
      </c>
      <c r="O474" s="237">
        <f>+L474/N474-1</f>
        <v>0.03529411764705892</v>
      </c>
      <c r="P474" s="238"/>
      <c r="Q474" s="190">
        <v>50959</v>
      </c>
      <c r="R474" s="190">
        <v>52383</v>
      </c>
      <c r="S474" s="190">
        <v>52383</v>
      </c>
      <c r="T474" s="252"/>
      <c r="V474" s="91" t="s">
        <v>766</v>
      </c>
      <c r="W474" s="190" t="s">
        <v>701</v>
      </c>
      <c r="X474" s="190">
        <v>50</v>
      </c>
      <c r="Y474" s="256"/>
    </row>
    <row r="475" spans="1:25" ht="18" customHeight="1">
      <c r="A475" s="218"/>
      <c r="B475" s="217"/>
      <c r="C475" s="217"/>
      <c r="D475" s="217"/>
      <c r="E475" s="219"/>
      <c r="F475" s="217"/>
      <c r="G475" s="219"/>
      <c r="H475" s="91">
        <v>20604</v>
      </c>
      <c r="I475" s="241" t="s">
        <v>767</v>
      </c>
      <c r="J475" s="235"/>
      <c r="K475" s="235"/>
      <c r="L475" s="29">
        <v>0</v>
      </c>
      <c r="M475" s="236"/>
      <c r="N475" s="242">
        <v>0</v>
      </c>
      <c r="O475" s="237"/>
      <c r="P475" s="238"/>
      <c r="Q475" s="190">
        <v>9656</v>
      </c>
      <c r="R475" s="190">
        <v>9663</v>
      </c>
      <c r="S475" s="190">
        <v>9621</v>
      </c>
      <c r="T475" s="252"/>
      <c r="V475" s="91" t="s">
        <v>768</v>
      </c>
      <c r="W475" s="190" t="s">
        <v>703</v>
      </c>
      <c r="X475" s="190">
        <v>0</v>
      </c>
      <c r="Y475" s="256"/>
    </row>
    <row r="476" spans="1:25" ht="18" customHeight="1">
      <c r="A476" s="218"/>
      <c r="B476" s="217"/>
      <c r="C476" s="217"/>
      <c r="D476" s="217"/>
      <c r="E476" s="219"/>
      <c r="F476" s="217"/>
      <c r="G476" s="219"/>
      <c r="H476" s="91">
        <v>2060401</v>
      </c>
      <c r="I476" s="241" t="s">
        <v>769</v>
      </c>
      <c r="J476" s="235"/>
      <c r="K476" s="235"/>
      <c r="L476" s="29">
        <v>0</v>
      </c>
      <c r="M476" s="236"/>
      <c r="N476" s="242">
        <v>0</v>
      </c>
      <c r="O476" s="237"/>
      <c r="P476" s="238"/>
      <c r="Q476" s="190">
        <v>10784</v>
      </c>
      <c r="R476" s="190">
        <v>15402</v>
      </c>
      <c r="S476" s="190">
        <v>10911</v>
      </c>
      <c r="T476" s="252"/>
      <c r="V476" s="245" t="s">
        <v>734</v>
      </c>
      <c r="W476" s="190" t="s">
        <v>705</v>
      </c>
      <c r="X476" s="190">
        <v>385688.03</v>
      </c>
      <c r="Y476" s="260"/>
    </row>
    <row r="477" spans="1:25" ht="18" customHeight="1">
      <c r="A477" s="218"/>
      <c r="B477" s="217"/>
      <c r="C477" s="217"/>
      <c r="D477" s="217"/>
      <c r="E477" s="219"/>
      <c r="F477" s="217"/>
      <c r="G477" s="219"/>
      <c r="H477" s="91">
        <v>2060402</v>
      </c>
      <c r="I477" s="241" t="s">
        <v>770</v>
      </c>
      <c r="J477" s="235"/>
      <c r="K477" s="235"/>
      <c r="L477" s="29">
        <v>0</v>
      </c>
      <c r="M477" s="236"/>
      <c r="N477" s="242">
        <v>0</v>
      </c>
      <c r="O477" s="237"/>
      <c r="P477" s="238"/>
      <c r="Q477" s="190">
        <v>0</v>
      </c>
      <c r="R477" s="190">
        <v>0</v>
      </c>
      <c r="S477" s="190">
        <v>0</v>
      </c>
      <c r="T477" s="252"/>
      <c r="V477" s="91" t="s">
        <v>741</v>
      </c>
      <c r="W477" s="190" t="s">
        <v>680</v>
      </c>
      <c r="X477" s="190">
        <v>310.85</v>
      </c>
      <c r="Y477" s="256"/>
    </row>
    <row r="478" spans="1:25" ht="18" customHeight="1">
      <c r="A478" s="218"/>
      <c r="B478" s="217"/>
      <c r="C478" s="217"/>
      <c r="D478" s="217"/>
      <c r="E478" s="219"/>
      <c r="F478" s="217"/>
      <c r="G478" s="219"/>
      <c r="H478" s="91">
        <v>2060403</v>
      </c>
      <c r="I478" s="241" t="s">
        <v>771</v>
      </c>
      <c r="J478" s="235"/>
      <c r="K478" s="29">
        <v>88</v>
      </c>
      <c r="L478" s="29">
        <v>88</v>
      </c>
      <c r="M478" s="236">
        <f>+L478/K478</f>
        <v>1</v>
      </c>
      <c r="N478" s="242">
        <v>85</v>
      </c>
      <c r="O478" s="237">
        <f>+L478/N478-1</f>
        <v>0.03529411764705892</v>
      </c>
      <c r="P478" s="238"/>
      <c r="Q478" s="190">
        <v>115529</v>
      </c>
      <c r="R478" s="190">
        <v>114457</v>
      </c>
      <c r="S478" s="190">
        <v>114457</v>
      </c>
      <c r="T478" s="252"/>
      <c r="V478" s="91" t="s">
        <v>772</v>
      </c>
      <c r="W478" s="190" t="s">
        <v>708</v>
      </c>
      <c r="X478" s="190">
        <v>12961.86</v>
      </c>
      <c r="Y478" s="256"/>
    </row>
    <row r="479" spans="1:25" ht="18" customHeight="1">
      <c r="A479" s="218"/>
      <c r="B479" s="217"/>
      <c r="C479" s="217"/>
      <c r="D479" s="217"/>
      <c r="E479" s="219"/>
      <c r="F479" s="217"/>
      <c r="G479" s="219"/>
      <c r="H479" s="91">
        <v>2060404</v>
      </c>
      <c r="I479" s="229" t="s">
        <v>24</v>
      </c>
      <c r="J479" s="273">
        <f>+SUM(J480,J494,J502,J513,J524)</f>
        <v>12492</v>
      </c>
      <c r="K479" s="273">
        <f>+SUM(K480,K494,K502,K513,K524)</f>
        <v>13777</v>
      </c>
      <c r="L479" s="273">
        <f>+SUM(L480,L494,L502,L513,L524)</f>
        <v>13777</v>
      </c>
      <c r="M479" s="231">
        <f>+L479/K479</f>
        <v>1</v>
      </c>
      <c r="N479" s="273">
        <f>+SUM(N480,N494,N502,N513,N524)</f>
        <v>13875</v>
      </c>
      <c r="O479" s="232">
        <f>+L479/N479-1</f>
        <v>-0.007063063063063035</v>
      </c>
      <c r="P479" s="233"/>
      <c r="Q479" s="186">
        <v>0</v>
      </c>
      <c r="R479" s="186">
        <v>0</v>
      </c>
      <c r="S479" s="186">
        <v>0</v>
      </c>
      <c r="T479" s="251"/>
      <c r="U479" s="186"/>
      <c r="V479" s="245" t="s">
        <v>773</v>
      </c>
      <c r="W479" s="186" t="s">
        <v>709</v>
      </c>
      <c r="X479" s="186">
        <v>24912.24</v>
      </c>
      <c r="Y479" s="255"/>
    </row>
    <row r="480" spans="1:25" ht="18" customHeight="1">
      <c r="A480" s="218"/>
      <c r="B480" s="217"/>
      <c r="C480" s="217"/>
      <c r="D480" s="217"/>
      <c r="E480" s="219"/>
      <c r="F480" s="217"/>
      <c r="G480" s="219"/>
      <c r="H480" s="91">
        <v>2060499</v>
      </c>
      <c r="I480" s="229" t="s">
        <v>774</v>
      </c>
      <c r="J480" s="235">
        <v>7108</v>
      </c>
      <c r="K480" s="29">
        <v>8026</v>
      </c>
      <c r="L480" s="29">
        <v>8026</v>
      </c>
      <c r="M480" s="236">
        <f>+L480/K480</f>
        <v>1</v>
      </c>
      <c r="N480" s="242">
        <v>8489</v>
      </c>
      <c r="O480" s="237">
        <f>+L480/N480-1</f>
        <v>-0.054541170927082105</v>
      </c>
      <c r="P480" s="238"/>
      <c r="Q480" s="190">
        <v>14953</v>
      </c>
      <c r="R480" s="190">
        <v>3391</v>
      </c>
      <c r="S480" s="190">
        <v>1285</v>
      </c>
      <c r="T480" s="252"/>
      <c r="V480" s="91" t="s">
        <v>775</v>
      </c>
      <c r="W480" s="190" t="s">
        <v>711</v>
      </c>
      <c r="X480" s="190">
        <v>455.5</v>
      </c>
      <c r="Y480" s="256"/>
    </row>
    <row r="481" spans="1:25" ht="18" customHeight="1">
      <c r="A481" s="218"/>
      <c r="B481" s="217"/>
      <c r="C481" s="217"/>
      <c r="D481" s="217"/>
      <c r="E481" s="219"/>
      <c r="F481" s="217"/>
      <c r="G481" s="219"/>
      <c r="H481" s="91">
        <v>20605</v>
      </c>
      <c r="I481" s="241" t="s">
        <v>88</v>
      </c>
      <c r="J481" s="235">
        <v>348</v>
      </c>
      <c r="K481" s="29">
        <v>0</v>
      </c>
      <c r="L481" s="29">
        <v>0</v>
      </c>
      <c r="M481" s="236"/>
      <c r="N481" s="242">
        <v>0</v>
      </c>
      <c r="O481" s="237"/>
      <c r="P481" s="238"/>
      <c r="Q481" s="190">
        <v>1210</v>
      </c>
      <c r="R481" s="190">
        <v>3224</v>
      </c>
      <c r="S481" s="190">
        <v>1364</v>
      </c>
      <c r="T481" s="252"/>
      <c r="V481" s="91" t="s">
        <v>776</v>
      </c>
      <c r="W481" s="190" t="s">
        <v>713</v>
      </c>
      <c r="X481" s="190">
        <v>347047.58</v>
      </c>
      <c r="Y481" s="256"/>
    </row>
    <row r="482" spans="1:25" ht="18" customHeight="1">
      <c r="A482" s="218"/>
      <c r="B482" s="217"/>
      <c r="C482" s="217"/>
      <c r="D482" s="217"/>
      <c r="E482" s="219"/>
      <c r="F482" s="217"/>
      <c r="G482" s="219"/>
      <c r="H482" s="91">
        <v>2060501</v>
      </c>
      <c r="I482" s="241" t="s">
        <v>89</v>
      </c>
      <c r="J482" s="235">
        <v>841</v>
      </c>
      <c r="K482" s="29">
        <v>991</v>
      </c>
      <c r="L482" s="29">
        <v>991</v>
      </c>
      <c r="M482" s="236">
        <f>+L482/K482</f>
        <v>1</v>
      </c>
      <c r="N482" s="242">
        <v>1317</v>
      </c>
      <c r="O482" s="237">
        <f>+L482/N482-1</f>
        <v>-0.24753227031131364</v>
      </c>
      <c r="P482" s="238"/>
      <c r="Q482" s="190">
        <v>31972</v>
      </c>
      <c r="R482" s="190">
        <v>26026</v>
      </c>
      <c r="S482" s="190">
        <v>20507</v>
      </c>
      <c r="T482" s="252"/>
      <c r="V482" s="245" t="s">
        <v>736</v>
      </c>
      <c r="W482" s="190" t="s">
        <v>715</v>
      </c>
      <c r="X482" s="190">
        <v>36475.21</v>
      </c>
      <c r="Y482" s="256"/>
    </row>
    <row r="483" spans="1:25" ht="18" customHeight="1">
      <c r="A483" s="218"/>
      <c r="B483" s="217"/>
      <c r="C483" s="217"/>
      <c r="D483" s="217"/>
      <c r="E483" s="219"/>
      <c r="F483" s="217"/>
      <c r="G483" s="219"/>
      <c r="H483" s="91">
        <v>2060502</v>
      </c>
      <c r="I483" s="241" t="s">
        <v>92</v>
      </c>
      <c r="J483" s="235">
        <v>0</v>
      </c>
      <c r="K483" s="29">
        <v>0</v>
      </c>
      <c r="L483" s="29">
        <v>0</v>
      </c>
      <c r="M483" s="236"/>
      <c r="N483" s="242">
        <v>0</v>
      </c>
      <c r="O483" s="237"/>
      <c r="P483" s="238"/>
      <c r="Q483" s="190">
        <v>7214</v>
      </c>
      <c r="R483" s="190">
        <v>7727</v>
      </c>
      <c r="S483" s="190">
        <v>7643</v>
      </c>
      <c r="T483" s="252"/>
      <c r="V483" s="91" t="s">
        <v>741</v>
      </c>
      <c r="W483" s="190" t="s">
        <v>680</v>
      </c>
      <c r="X483" s="190">
        <v>3944.43</v>
      </c>
      <c r="Y483" s="256"/>
    </row>
    <row r="484" spans="1:25" ht="18" customHeight="1">
      <c r="A484" s="218"/>
      <c r="B484" s="217"/>
      <c r="C484" s="217"/>
      <c r="D484" s="217"/>
      <c r="E484" s="219"/>
      <c r="F484" s="217"/>
      <c r="G484" s="219"/>
      <c r="H484" s="91">
        <v>2060503</v>
      </c>
      <c r="I484" s="241" t="s">
        <v>777</v>
      </c>
      <c r="J484" s="235">
        <v>2778</v>
      </c>
      <c r="K484" s="29">
        <v>3705</v>
      </c>
      <c r="L484" s="29">
        <v>3705</v>
      </c>
      <c r="M484" s="236">
        <f>+L484/K484</f>
        <v>1</v>
      </c>
      <c r="N484" s="242">
        <v>5518</v>
      </c>
      <c r="O484" s="237">
        <f>+L484/N484-1</f>
        <v>-0.3285610728524828</v>
      </c>
      <c r="P484" s="238"/>
      <c r="T484" s="252"/>
      <c r="V484" s="91" t="s">
        <v>778</v>
      </c>
      <c r="W484" s="187" t="s">
        <v>718</v>
      </c>
      <c r="X484" s="187">
        <v>11092.28</v>
      </c>
      <c r="Y484" s="256"/>
    </row>
    <row r="485" spans="1:25" ht="18" customHeight="1">
      <c r="A485" s="218"/>
      <c r="B485" s="217"/>
      <c r="C485" s="217"/>
      <c r="D485" s="217"/>
      <c r="E485" s="219"/>
      <c r="F485" s="217"/>
      <c r="G485" s="219"/>
      <c r="H485" s="91">
        <v>2060599</v>
      </c>
      <c r="I485" s="241" t="s">
        <v>779</v>
      </c>
      <c r="J485" s="235">
        <v>0</v>
      </c>
      <c r="K485" s="29">
        <v>0</v>
      </c>
      <c r="L485" s="29">
        <v>0</v>
      </c>
      <c r="M485" s="236"/>
      <c r="N485" s="242">
        <v>0</v>
      </c>
      <c r="O485" s="237"/>
      <c r="P485" s="238"/>
      <c r="T485" s="252"/>
      <c r="V485" s="91" t="s">
        <v>780</v>
      </c>
      <c r="W485" s="190" t="s">
        <v>720</v>
      </c>
      <c r="X485" s="190">
        <v>10000</v>
      </c>
      <c r="Y485" s="256"/>
    </row>
    <row r="486" spans="1:25" ht="18" customHeight="1">
      <c r="A486" s="218"/>
      <c r="B486" s="217"/>
      <c r="C486" s="217"/>
      <c r="D486" s="217"/>
      <c r="E486" s="219"/>
      <c r="F486" s="217"/>
      <c r="G486" s="219"/>
      <c r="H486" s="91">
        <v>20606</v>
      </c>
      <c r="I486" s="241" t="s">
        <v>781</v>
      </c>
      <c r="J486" s="235">
        <v>0</v>
      </c>
      <c r="K486" s="29">
        <v>0</v>
      </c>
      <c r="L486" s="29">
        <v>0</v>
      </c>
      <c r="M486" s="236"/>
      <c r="N486" s="242">
        <v>0</v>
      </c>
      <c r="O486" s="237"/>
      <c r="P486" s="238"/>
      <c r="T486" s="252"/>
      <c r="V486" s="91" t="s">
        <v>782</v>
      </c>
      <c r="W486" s="190" t="s">
        <v>722</v>
      </c>
      <c r="X486" s="190">
        <v>11438.5</v>
      </c>
      <c r="Y486" s="256"/>
    </row>
    <row r="487" spans="1:25" ht="18" customHeight="1">
      <c r="A487" s="218"/>
      <c r="B487" s="217"/>
      <c r="C487" s="217"/>
      <c r="D487" s="217"/>
      <c r="E487" s="219"/>
      <c r="F487" s="217"/>
      <c r="G487" s="219"/>
      <c r="H487" s="91">
        <v>2060601</v>
      </c>
      <c r="I487" s="241" t="s">
        <v>783</v>
      </c>
      <c r="J487" s="235">
        <v>0</v>
      </c>
      <c r="K487" s="29">
        <v>0</v>
      </c>
      <c r="L487" s="29">
        <v>0</v>
      </c>
      <c r="M487" s="236"/>
      <c r="N487" s="242">
        <v>0</v>
      </c>
      <c r="O487" s="237"/>
      <c r="P487" s="238"/>
      <c r="T487" s="252"/>
      <c r="V487" s="245" t="s">
        <v>738</v>
      </c>
      <c r="W487" s="190" t="s">
        <v>724</v>
      </c>
      <c r="X487" s="190">
        <v>25859.38</v>
      </c>
      <c r="Y487" s="260"/>
    </row>
    <row r="488" spans="1:25" ht="18" customHeight="1">
      <c r="A488" s="218"/>
      <c r="B488" s="217"/>
      <c r="C488" s="217"/>
      <c r="D488" s="217"/>
      <c r="E488" s="219"/>
      <c r="F488" s="217"/>
      <c r="G488" s="219"/>
      <c r="H488" s="91">
        <v>2060602</v>
      </c>
      <c r="I488" s="241" t="s">
        <v>784</v>
      </c>
      <c r="J488" s="235">
        <v>0</v>
      </c>
      <c r="K488" s="29">
        <v>0</v>
      </c>
      <c r="L488" s="29">
        <v>0</v>
      </c>
      <c r="M488" s="236"/>
      <c r="N488" s="242">
        <v>0</v>
      </c>
      <c r="O488" s="237"/>
      <c r="P488" s="238"/>
      <c r="T488" s="252"/>
      <c r="V488" s="91" t="s">
        <v>785</v>
      </c>
      <c r="W488" s="190" t="s">
        <v>727</v>
      </c>
      <c r="X488" s="190">
        <v>1219</v>
      </c>
      <c r="Y488" s="256"/>
    </row>
    <row r="489" spans="1:25" ht="18" customHeight="1">
      <c r="A489" s="218"/>
      <c r="B489" s="217"/>
      <c r="C489" s="217"/>
      <c r="D489" s="217"/>
      <c r="E489" s="219"/>
      <c r="F489" s="217"/>
      <c r="G489" s="219"/>
      <c r="H489" s="91">
        <v>2060603</v>
      </c>
      <c r="I489" s="241" t="s">
        <v>786</v>
      </c>
      <c r="J489" s="235">
        <v>2339</v>
      </c>
      <c r="K489" s="29">
        <v>2019</v>
      </c>
      <c r="L489" s="29">
        <v>2019</v>
      </c>
      <c r="M489" s="236">
        <f>+L489/K489</f>
        <v>1</v>
      </c>
      <c r="N489" s="242">
        <v>1280</v>
      </c>
      <c r="O489" s="237">
        <f>+L489/N489-1</f>
        <v>0.57734375</v>
      </c>
      <c r="P489" s="238"/>
      <c r="T489" s="252"/>
      <c r="V489" s="91" t="s">
        <v>787</v>
      </c>
      <c r="W489" s="190" t="s">
        <v>729</v>
      </c>
      <c r="X489" s="190">
        <v>494.7</v>
      </c>
      <c r="Y489" s="256"/>
    </row>
    <row r="490" spans="1:25" ht="18" customHeight="1">
      <c r="A490" s="218"/>
      <c r="B490" s="217"/>
      <c r="C490" s="217"/>
      <c r="D490" s="217"/>
      <c r="E490" s="219"/>
      <c r="F490" s="217"/>
      <c r="G490" s="219"/>
      <c r="H490" s="91">
        <v>2060699</v>
      </c>
      <c r="I490" s="241" t="s">
        <v>788</v>
      </c>
      <c r="J490" s="235">
        <v>0</v>
      </c>
      <c r="K490" s="29">
        <v>0</v>
      </c>
      <c r="L490" s="29">
        <v>0</v>
      </c>
      <c r="M490" s="236"/>
      <c r="N490" s="242">
        <v>0</v>
      </c>
      <c r="O490" s="237"/>
      <c r="P490" s="238"/>
      <c r="T490" s="252"/>
      <c r="V490" s="91" t="s">
        <v>789</v>
      </c>
      <c r="W490" s="190" t="s">
        <v>731</v>
      </c>
      <c r="X490" s="190">
        <v>0</v>
      </c>
      <c r="Y490" s="256"/>
    </row>
    <row r="491" spans="1:25" ht="18" customHeight="1">
      <c r="A491" s="218"/>
      <c r="B491" s="217"/>
      <c r="C491" s="217"/>
      <c r="D491" s="217"/>
      <c r="E491" s="219"/>
      <c r="F491" s="217"/>
      <c r="G491" s="219"/>
      <c r="H491" s="91">
        <v>20607</v>
      </c>
      <c r="I491" s="241" t="s">
        <v>790</v>
      </c>
      <c r="J491" s="235">
        <v>342</v>
      </c>
      <c r="K491" s="29">
        <v>336</v>
      </c>
      <c r="L491" s="29">
        <v>336</v>
      </c>
      <c r="M491" s="236">
        <f>+L491/K491</f>
        <v>1</v>
      </c>
      <c r="N491" s="242">
        <v>0</v>
      </c>
      <c r="O491" s="237"/>
      <c r="P491" s="238"/>
      <c r="T491" s="252"/>
      <c r="V491" s="91" t="s">
        <v>791</v>
      </c>
      <c r="W491" s="190" t="s">
        <v>733</v>
      </c>
      <c r="X491" s="190">
        <v>24145.68</v>
      </c>
      <c r="Y491" s="256"/>
    </row>
    <row r="492" spans="1:25" ht="18" customHeight="1">
      <c r="A492" s="218"/>
      <c r="B492" s="217"/>
      <c r="C492" s="217"/>
      <c r="D492" s="217"/>
      <c r="E492" s="219"/>
      <c r="F492" s="217"/>
      <c r="G492" s="219"/>
      <c r="H492" s="91">
        <v>2060701</v>
      </c>
      <c r="I492" s="241" t="s">
        <v>792</v>
      </c>
      <c r="J492" s="235">
        <v>460</v>
      </c>
      <c r="K492" s="29">
        <v>496</v>
      </c>
      <c r="L492" s="29">
        <v>496</v>
      </c>
      <c r="M492" s="236">
        <f>+L492/K492</f>
        <v>1</v>
      </c>
      <c r="N492" s="242">
        <v>355</v>
      </c>
      <c r="O492" s="237">
        <f>+L492/N492-1</f>
        <v>0.3971830985915492</v>
      </c>
      <c r="P492" s="238"/>
      <c r="T492" s="252"/>
      <c r="V492" s="245" t="s">
        <v>740</v>
      </c>
      <c r="W492" s="190" t="s">
        <v>735</v>
      </c>
      <c r="X492" s="190">
        <v>4120.64</v>
      </c>
      <c r="Y492" s="256"/>
    </row>
    <row r="493" spans="1:25" ht="18" customHeight="1">
      <c r="A493" s="218"/>
      <c r="B493" s="217"/>
      <c r="C493" s="217"/>
      <c r="D493" s="217"/>
      <c r="E493" s="219"/>
      <c r="F493" s="217"/>
      <c r="G493" s="219"/>
      <c r="H493" s="91">
        <v>2060702</v>
      </c>
      <c r="I493" s="241" t="s">
        <v>793</v>
      </c>
      <c r="J493" s="235">
        <v>0</v>
      </c>
      <c r="K493" s="29">
        <v>479</v>
      </c>
      <c r="L493" s="29">
        <v>479</v>
      </c>
      <c r="M493" s="236">
        <f>+L493/K493</f>
        <v>1</v>
      </c>
      <c r="N493" s="242">
        <v>19</v>
      </c>
      <c r="O493" s="237">
        <f>+L493/N493-1</f>
        <v>24.210526315789473</v>
      </c>
      <c r="P493" s="238"/>
      <c r="T493" s="252"/>
      <c r="V493" s="91" t="s">
        <v>741</v>
      </c>
      <c r="W493" s="190" t="s">
        <v>680</v>
      </c>
      <c r="X493" s="190">
        <v>768</v>
      </c>
      <c r="Y493" s="256"/>
    </row>
    <row r="494" spans="1:25" ht="18" customHeight="1">
      <c r="A494" s="218"/>
      <c r="B494" s="217"/>
      <c r="C494" s="217"/>
      <c r="D494" s="217"/>
      <c r="E494" s="219"/>
      <c r="F494" s="217"/>
      <c r="G494" s="219"/>
      <c r="H494" s="91">
        <v>2060703</v>
      </c>
      <c r="I494" s="229" t="s">
        <v>794</v>
      </c>
      <c r="J494" s="235">
        <v>3</v>
      </c>
      <c r="K494" s="29">
        <v>20</v>
      </c>
      <c r="L494" s="29">
        <v>20</v>
      </c>
      <c r="M494" s="236">
        <f>+L494/K494</f>
        <v>1</v>
      </c>
      <c r="N494" s="242">
        <v>42</v>
      </c>
      <c r="O494" s="237">
        <f>+L494/N494-1</f>
        <v>-0.5238095238095238</v>
      </c>
      <c r="P494" s="238"/>
      <c r="T494" s="252"/>
      <c r="V494" s="91" t="s">
        <v>795</v>
      </c>
      <c r="W494" s="190" t="s">
        <v>739</v>
      </c>
      <c r="X494" s="190">
        <v>1420</v>
      </c>
      <c r="Y494" s="256"/>
    </row>
    <row r="495" spans="1:25" ht="18" customHeight="1">
      <c r="A495" s="218"/>
      <c r="B495" s="217"/>
      <c r="C495" s="217"/>
      <c r="D495" s="217"/>
      <c r="E495" s="219"/>
      <c r="F495" s="217"/>
      <c r="G495" s="219"/>
      <c r="H495" s="91">
        <v>2060704</v>
      </c>
      <c r="I495" s="241" t="s">
        <v>88</v>
      </c>
      <c r="J495" s="235">
        <v>0</v>
      </c>
      <c r="K495" s="29">
        <v>0</v>
      </c>
      <c r="L495" s="29">
        <v>0</v>
      </c>
      <c r="M495" s="236"/>
      <c r="N495" s="242">
        <v>0</v>
      </c>
      <c r="O495" s="237"/>
      <c r="P495" s="238"/>
      <c r="T495" s="252"/>
      <c r="V495" s="91" t="s">
        <v>796</v>
      </c>
      <c r="W495" s="190" t="s">
        <v>742</v>
      </c>
      <c r="X495" s="190">
        <v>485.25</v>
      </c>
      <c r="Y495" s="256"/>
    </row>
    <row r="496" spans="1:25" ht="18" customHeight="1">
      <c r="A496" s="218"/>
      <c r="B496" s="217"/>
      <c r="C496" s="217"/>
      <c r="D496" s="217"/>
      <c r="E496" s="219"/>
      <c r="F496" s="217"/>
      <c r="G496" s="219"/>
      <c r="H496" s="91">
        <v>2060705</v>
      </c>
      <c r="I496" s="241" t="s">
        <v>89</v>
      </c>
      <c r="J496" s="235">
        <v>0</v>
      </c>
      <c r="K496" s="29">
        <v>0</v>
      </c>
      <c r="L496" s="29">
        <v>0</v>
      </c>
      <c r="M496" s="236"/>
      <c r="N496" s="242">
        <v>0</v>
      </c>
      <c r="O496" s="237"/>
      <c r="P496" s="238"/>
      <c r="T496" s="252"/>
      <c r="V496" s="91" t="s">
        <v>797</v>
      </c>
      <c r="W496" s="190" t="s">
        <v>745</v>
      </c>
      <c r="X496" s="190">
        <v>165</v>
      </c>
      <c r="Y496" s="256"/>
    </row>
    <row r="497" spans="1:25" ht="18" customHeight="1">
      <c r="A497" s="218"/>
      <c r="B497" s="217"/>
      <c r="C497" s="217"/>
      <c r="D497" s="217"/>
      <c r="E497" s="219"/>
      <c r="F497" s="217"/>
      <c r="G497" s="219"/>
      <c r="H497" s="91">
        <v>2060799</v>
      </c>
      <c r="I497" s="241" t="s">
        <v>92</v>
      </c>
      <c r="J497" s="235">
        <v>0</v>
      </c>
      <c r="K497" s="29">
        <v>0</v>
      </c>
      <c r="L497" s="29">
        <v>0</v>
      </c>
      <c r="M497" s="236"/>
      <c r="N497" s="242">
        <v>0</v>
      </c>
      <c r="O497" s="237"/>
      <c r="P497" s="238"/>
      <c r="T497" s="252"/>
      <c r="V497" s="91" t="s">
        <v>798</v>
      </c>
      <c r="W497" s="190" t="s">
        <v>748</v>
      </c>
      <c r="X497" s="190">
        <v>991</v>
      </c>
      <c r="Y497" s="256"/>
    </row>
    <row r="498" spans="1:25" ht="18" customHeight="1">
      <c r="A498" s="218"/>
      <c r="B498" s="217"/>
      <c r="C498" s="217"/>
      <c r="D498" s="217"/>
      <c r="E498" s="219"/>
      <c r="F498" s="217"/>
      <c r="G498" s="219"/>
      <c r="H498" s="91">
        <v>20608</v>
      </c>
      <c r="I498" s="241" t="s">
        <v>799</v>
      </c>
      <c r="J498" s="235">
        <v>3</v>
      </c>
      <c r="K498" s="29">
        <v>20</v>
      </c>
      <c r="L498" s="29">
        <v>20</v>
      </c>
      <c r="M498" s="236">
        <f>+L498/K498</f>
        <v>1</v>
      </c>
      <c r="N498" s="242">
        <v>42</v>
      </c>
      <c r="O498" s="237">
        <f>+L498/N498-1</f>
        <v>-0.5238095238095238</v>
      </c>
      <c r="P498" s="238"/>
      <c r="T498" s="252"/>
      <c r="V498" s="91" t="s">
        <v>800</v>
      </c>
      <c r="W498" s="190" t="s">
        <v>751</v>
      </c>
      <c r="X498" s="190">
        <v>291.39</v>
      </c>
      <c r="Y498" s="256"/>
    </row>
    <row r="499" spans="1:25" ht="18" customHeight="1">
      <c r="A499" s="218"/>
      <c r="B499" s="217"/>
      <c r="C499" s="217"/>
      <c r="D499" s="217"/>
      <c r="E499" s="219"/>
      <c r="F499" s="217"/>
      <c r="G499" s="219"/>
      <c r="H499" s="91">
        <v>2060801</v>
      </c>
      <c r="I499" s="241" t="s">
        <v>801</v>
      </c>
      <c r="J499" s="235">
        <v>0</v>
      </c>
      <c r="K499" s="29">
        <v>0</v>
      </c>
      <c r="L499" s="29">
        <v>0</v>
      </c>
      <c r="M499" s="236"/>
      <c r="N499" s="242">
        <v>0</v>
      </c>
      <c r="O499" s="237"/>
      <c r="P499" s="238"/>
      <c r="T499" s="252"/>
      <c r="V499" s="245" t="s">
        <v>743</v>
      </c>
      <c r="W499" s="190" t="s">
        <v>753</v>
      </c>
      <c r="X499" s="190">
        <v>536.74</v>
      </c>
      <c r="Y499" s="256"/>
    </row>
    <row r="500" spans="1:25" ht="18" customHeight="1">
      <c r="A500" s="218"/>
      <c r="B500" s="217"/>
      <c r="C500" s="217"/>
      <c r="D500" s="217"/>
      <c r="E500" s="219"/>
      <c r="F500" s="217"/>
      <c r="G500" s="219"/>
      <c r="H500" s="91">
        <v>2060802</v>
      </c>
      <c r="I500" s="241" t="s">
        <v>802</v>
      </c>
      <c r="J500" s="235">
        <v>0</v>
      </c>
      <c r="K500" s="29">
        <v>0</v>
      </c>
      <c r="L500" s="29">
        <v>0</v>
      </c>
      <c r="M500" s="236"/>
      <c r="N500" s="242">
        <v>0</v>
      </c>
      <c r="O500" s="237"/>
      <c r="P500" s="238"/>
      <c r="T500" s="252"/>
      <c r="V500" s="91" t="s">
        <v>803</v>
      </c>
      <c r="W500" s="190" t="s">
        <v>755</v>
      </c>
      <c r="X500" s="190">
        <v>0</v>
      </c>
      <c r="Y500" s="256"/>
    </row>
    <row r="501" spans="1:25" ht="18" customHeight="1">
      <c r="A501" s="218"/>
      <c r="B501" s="217"/>
      <c r="C501" s="217"/>
      <c r="D501" s="217"/>
      <c r="E501" s="219"/>
      <c r="F501" s="217"/>
      <c r="G501" s="219"/>
      <c r="H501" s="91">
        <v>2060899</v>
      </c>
      <c r="I501" s="241" t="s">
        <v>804</v>
      </c>
      <c r="J501" s="235">
        <v>0</v>
      </c>
      <c r="K501" s="29">
        <v>0</v>
      </c>
      <c r="L501" s="29">
        <v>0</v>
      </c>
      <c r="M501" s="236"/>
      <c r="N501" s="242">
        <v>0</v>
      </c>
      <c r="O501" s="237"/>
      <c r="P501" s="238"/>
      <c r="T501" s="252"/>
      <c r="V501" s="91" t="s">
        <v>805</v>
      </c>
      <c r="W501" s="190" t="s">
        <v>757</v>
      </c>
      <c r="X501" s="190">
        <v>0</v>
      </c>
      <c r="Y501" s="256"/>
    </row>
    <row r="502" spans="1:25" ht="18" customHeight="1">
      <c r="A502" s="218"/>
      <c r="B502" s="217"/>
      <c r="C502" s="217"/>
      <c r="D502" s="217"/>
      <c r="E502" s="219"/>
      <c r="F502" s="217"/>
      <c r="G502" s="219"/>
      <c r="H502" s="91">
        <v>20609</v>
      </c>
      <c r="I502" s="229" t="s">
        <v>806</v>
      </c>
      <c r="J502" s="235">
        <v>3127</v>
      </c>
      <c r="K502" s="29">
        <v>3132</v>
      </c>
      <c r="L502" s="29">
        <v>3132</v>
      </c>
      <c r="M502" s="236">
        <f>+L502/K502</f>
        <v>1</v>
      </c>
      <c r="N502" s="242">
        <v>2820</v>
      </c>
      <c r="O502" s="237">
        <f>+L502/N502-1</f>
        <v>0.11063829787234036</v>
      </c>
      <c r="P502" s="238"/>
      <c r="T502" s="252"/>
      <c r="V502" s="91" t="s">
        <v>807</v>
      </c>
      <c r="W502" s="190" t="s">
        <v>759</v>
      </c>
      <c r="X502" s="190">
        <v>536.74</v>
      </c>
      <c r="Y502" s="256"/>
    </row>
    <row r="503" spans="1:25" ht="18" customHeight="1">
      <c r="A503" s="218"/>
      <c r="B503" s="217"/>
      <c r="C503" s="217"/>
      <c r="D503" s="217"/>
      <c r="E503" s="219"/>
      <c r="F503" s="217"/>
      <c r="G503" s="219"/>
      <c r="H503" s="91">
        <v>2060901</v>
      </c>
      <c r="I503" s="241" t="s">
        <v>88</v>
      </c>
      <c r="J503" s="235">
        <v>0</v>
      </c>
      <c r="K503" s="29">
        <v>0</v>
      </c>
      <c r="L503" s="29">
        <v>0</v>
      </c>
      <c r="M503" s="236"/>
      <c r="N503" s="242">
        <v>0</v>
      </c>
      <c r="O503" s="237"/>
      <c r="P503" s="238"/>
      <c r="T503" s="252"/>
      <c r="V503" s="245" t="s">
        <v>808</v>
      </c>
      <c r="W503" s="190" t="s">
        <v>760</v>
      </c>
      <c r="X503" s="190">
        <v>168753</v>
      </c>
      <c r="Y503" s="260"/>
    </row>
    <row r="504" spans="1:25" ht="18" customHeight="1">
      <c r="A504" s="218"/>
      <c r="B504" s="217"/>
      <c r="C504" s="217"/>
      <c r="D504" s="217"/>
      <c r="E504" s="219"/>
      <c r="F504" s="217"/>
      <c r="G504" s="219"/>
      <c r="H504" s="91">
        <v>20699</v>
      </c>
      <c r="I504" s="241" t="s">
        <v>89</v>
      </c>
      <c r="J504" s="235">
        <v>277</v>
      </c>
      <c r="K504" s="29">
        <v>359</v>
      </c>
      <c r="L504" s="29">
        <v>359</v>
      </c>
      <c r="M504" s="236">
        <f>+L504/K504</f>
        <v>1</v>
      </c>
      <c r="N504" s="242">
        <v>258</v>
      </c>
      <c r="O504" s="237">
        <f>+L504/N504-1</f>
        <v>0.3914728682170543</v>
      </c>
      <c r="P504" s="238"/>
      <c r="T504" s="252"/>
      <c r="V504" s="91" t="s">
        <v>809</v>
      </c>
      <c r="W504" s="190" t="s">
        <v>761</v>
      </c>
      <c r="X504" s="190">
        <v>168753</v>
      </c>
      <c r="Y504" s="256"/>
    </row>
    <row r="505" spans="1:25" ht="18" customHeight="1">
      <c r="A505" s="218"/>
      <c r="B505" s="217"/>
      <c r="C505" s="217"/>
      <c r="D505" s="217"/>
      <c r="E505" s="219"/>
      <c r="F505" s="217"/>
      <c r="G505" s="219"/>
      <c r="H505" s="91">
        <v>2069901</v>
      </c>
      <c r="I505" s="241" t="s">
        <v>92</v>
      </c>
      <c r="J505" s="235">
        <v>0</v>
      </c>
      <c r="K505" s="29">
        <v>0</v>
      </c>
      <c r="L505" s="29">
        <v>0</v>
      </c>
      <c r="M505" s="236"/>
      <c r="N505" s="242">
        <v>0</v>
      </c>
      <c r="O505" s="237"/>
      <c r="P505" s="238"/>
      <c r="T505" s="252"/>
      <c r="V505" s="245" t="s">
        <v>810</v>
      </c>
      <c r="W505" s="190" t="s">
        <v>765</v>
      </c>
      <c r="X505" s="190">
        <v>512522.9</v>
      </c>
      <c r="Y505" s="260"/>
    </row>
    <row r="506" spans="1:25" ht="18" customHeight="1">
      <c r="A506" s="218"/>
      <c r="B506" s="217"/>
      <c r="C506" s="217"/>
      <c r="D506" s="217"/>
      <c r="E506" s="219"/>
      <c r="F506" s="217"/>
      <c r="G506" s="219"/>
      <c r="H506" s="91">
        <v>2069902</v>
      </c>
      <c r="I506" s="241" t="s">
        <v>811</v>
      </c>
      <c r="J506" s="235">
        <v>0</v>
      </c>
      <c r="K506" s="29">
        <v>0</v>
      </c>
      <c r="L506" s="29">
        <v>0</v>
      </c>
      <c r="M506" s="236"/>
      <c r="N506" s="242">
        <v>0</v>
      </c>
      <c r="O506" s="237"/>
      <c r="P506" s="238"/>
      <c r="T506" s="252"/>
      <c r="V506" s="91" t="s">
        <v>812</v>
      </c>
      <c r="W506" s="190" t="s">
        <v>767</v>
      </c>
      <c r="X506" s="190">
        <v>3459.27</v>
      </c>
      <c r="Y506" s="256"/>
    </row>
    <row r="507" spans="1:25" ht="18" customHeight="1">
      <c r="A507" s="218"/>
      <c r="B507" s="217"/>
      <c r="C507" s="217"/>
      <c r="D507" s="217"/>
      <c r="E507" s="219"/>
      <c r="F507" s="217"/>
      <c r="G507" s="219"/>
      <c r="H507" s="91">
        <v>2069903</v>
      </c>
      <c r="I507" s="241" t="s">
        <v>813</v>
      </c>
      <c r="J507" s="235">
        <v>0</v>
      </c>
      <c r="K507" s="29">
        <v>0</v>
      </c>
      <c r="L507" s="29">
        <v>0</v>
      </c>
      <c r="M507" s="236"/>
      <c r="N507" s="242">
        <v>0</v>
      </c>
      <c r="O507" s="237"/>
      <c r="P507" s="238"/>
      <c r="T507" s="252"/>
      <c r="V507" s="91" t="s">
        <v>814</v>
      </c>
      <c r="W507" s="190" t="s">
        <v>769</v>
      </c>
      <c r="X507" s="190">
        <v>0</v>
      </c>
      <c r="Y507" s="256"/>
    </row>
    <row r="508" spans="1:25" ht="18" customHeight="1">
      <c r="A508" s="218"/>
      <c r="B508" s="217"/>
      <c r="C508" s="217"/>
      <c r="D508" s="217"/>
      <c r="E508" s="219"/>
      <c r="F508" s="217"/>
      <c r="G508" s="219"/>
      <c r="H508" s="91">
        <v>2069999</v>
      </c>
      <c r="I508" s="241" t="s">
        <v>815</v>
      </c>
      <c r="J508" s="235">
        <v>0</v>
      </c>
      <c r="K508" s="29">
        <v>0</v>
      </c>
      <c r="L508" s="29">
        <v>0</v>
      </c>
      <c r="M508" s="236"/>
      <c r="N508" s="242">
        <v>0</v>
      </c>
      <c r="O508" s="237"/>
      <c r="P508" s="238"/>
      <c r="T508" s="252"/>
      <c r="V508" s="91" t="s">
        <v>816</v>
      </c>
      <c r="W508" s="190" t="s">
        <v>770</v>
      </c>
      <c r="X508" s="190">
        <v>0</v>
      </c>
      <c r="Y508" s="256"/>
    </row>
    <row r="509" spans="1:25" s="187" customFormat="1" ht="18" customHeight="1">
      <c r="A509" s="263"/>
      <c r="B509" s="264"/>
      <c r="C509" s="264"/>
      <c r="D509" s="264"/>
      <c r="E509" s="265"/>
      <c r="F509" s="264"/>
      <c r="G509" s="265"/>
      <c r="H509" s="245">
        <v>207</v>
      </c>
      <c r="I509" s="274" t="s">
        <v>817</v>
      </c>
      <c r="J509" s="235">
        <v>0</v>
      </c>
      <c r="K509" s="29">
        <v>0</v>
      </c>
      <c r="L509" s="29">
        <v>0</v>
      </c>
      <c r="M509" s="236"/>
      <c r="N509" s="242">
        <v>4</v>
      </c>
      <c r="O509" s="237">
        <f>+L509/N509-1</f>
        <v>-1</v>
      </c>
      <c r="P509" s="272"/>
      <c r="T509" s="251"/>
      <c r="V509" s="91" t="s">
        <v>818</v>
      </c>
      <c r="W509" s="190" t="s">
        <v>771</v>
      </c>
      <c r="X509" s="190">
        <v>509063.63</v>
      </c>
      <c r="Y509" s="256"/>
    </row>
    <row r="510" spans="1:25" ht="18" customHeight="1">
      <c r="A510" s="218"/>
      <c r="B510" s="217"/>
      <c r="C510" s="217"/>
      <c r="D510" s="217"/>
      <c r="E510" s="219"/>
      <c r="F510" s="217"/>
      <c r="G510" s="219"/>
      <c r="H510" s="91">
        <v>20701</v>
      </c>
      <c r="I510" s="241" t="s">
        <v>819</v>
      </c>
      <c r="J510" s="235">
        <v>2505</v>
      </c>
      <c r="K510" s="29">
        <v>2773</v>
      </c>
      <c r="L510" s="29">
        <v>2773</v>
      </c>
      <c r="M510" s="236">
        <f>+L510/K510</f>
        <v>1</v>
      </c>
      <c r="N510" s="242">
        <v>2444</v>
      </c>
      <c r="O510" s="237">
        <f>+L510/N510-1</f>
        <v>0.13461538461538458</v>
      </c>
      <c r="P510" s="238"/>
      <c r="T510" s="251" t="s">
        <v>820</v>
      </c>
      <c r="U510" s="190">
        <v>149302</v>
      </c>
      <c r="V510" s="245" t="s">
        <v>821</v>
      </c>
      <c r="W510" s="190" t="s">
        <v>24</v>
      </c>
      <c r="X510" s="190">
        <v>254262.91</v>
      </c>
      <c r="Y510" s="256"/>
    </row>
    <row r="511" spans="1:25" ht="18" customHeight="1">
      <c r="A511" s="218"/>
      <c r="B511" s="217"/>
      <c r="C511" s="217"/>
      <c r="D511" s="217"/>
      <c r="E511" s="219"/>
      <c r="F511" s="217"/>
      <c r="G511" s="219"/>
      <c r="H511" s="91">
        <v>2070101</v>
      </c>
      <c r="I511" s="241" t="s">
        <v>822</v>
      </c>
      <c r="J511" s="235">
        <v>0</v>
      </c>
      <c r="K511" s="29">
        <v>0</v>
      </c>
      <c r="L511" s="29">
        <v>0</v>
      </c>
      <c r="M511" s="236"/>
      <c r="N511" s="242">
        <v>0</v>
      </c>
      <c r="O511" s="237"/>
      <c r="P511" s="238"/>
      <c r="T511" s="252" t="s">
        <v>823</v>
      </c>
      <c r="U511" s="190">
        <v>29339</v>
      </c>
      <c r="V511" s="245" t="s">
        <v>823</v>
      </c>
      <c r="W511" s="190" t="s">
        <v>774</v>
      </c>
      <c r="X511" s="190">
        <v>81892.9</v>
      </c>
      <c r="Y511" s="260"/>
    </row>
    <row r="512" spans="1:25" ht="18" customHeight="1">
      <c r="A512" s="218"/>
      <c r="B512" s="217"/>
      <c r="C512" s="217"/>
      <c r="D512" s="217"/>
      <c r="E512" s="219"/>
      <c r="F512" s="217"/>
      <c r="G512" s="219"/>
      <c r="H512" s="91">
        <v>2070102</v>
      </c>
      <c r="I512" s="241" t="s">
        <v>824</v>
      </c>
      <c r="J512" s="235">
        <v>345</v>
      </c>
      <c r="K512" s="29">
        <v>0</v>
      </c>
      <c r="L512" s="29">
        <v>0</v>
      </c>
      <c r="M512" s="236"/>
      <c r="N512" s="242">
        <v>114</v>
      </c>
      <c r="O512" s="237">
        <f>+L512/N512-1</f>
        <v>-1</v>
      </c>
      <c r="P512" s="238"/>
      <c r="T512" s="252" t="s">
        <v>825</v>
      </c>
      <c r="U512" s="190">
        <v>5475</v>
      </c>
      <c r="V512" s="91" t="s">
        <v>121</v>
      </c>
      <c r="W512" s="190" t="s">
        <v>88</v>
      </c>
      <c r="X512" s="190">
        <v>4071</v>
      </c>
      <c r="Y512" s="256"/>
    </row>
    <row r="513" spans="1:25" ht="18" customHeight="1">
      <c r="A513" s="218"/>
      <c r="B513" s="217"/>
      <c r="C513" s="217"/>
      <c r="D513" s="217"/>
      <c r="E513" s="219"/>
      <c r="F513" s="217"/>
      <c r="G513" s="219"/>
      <c r="H513" s="91">
        <v>2070103</v>
      </c>
      <c r="I513" s="229" t="s">
        <v>826</v>
      </c>
      <c r="J513" s="235">
        <v>300</v>
      </c>
      <c r="K513" s="29">
        <v>330</v>
      </c>
      <c r="L513" s="29">
        <v>330</v>
      </c>
      <c r="M513" s="236">
        <f>+L513/K513</f>
        <v>1</v>
      </c>
      <c r="N513" s="242">
        <v>310</v>
      </c>
      <c r="O513" s="237">
        <f>+L513/N513-1</f>
        <v>0.06451612903225801</v>
      </c>
      <c r="P513" s="238"/>
      <c r="T513" s="252" t="s">
        <v>827</v>
      </c>
      <c r="U513" s="190">
        <v>11238</v>
      </c>
      <c r="V513" s="91" t="s">
        <v>91</v>
      </c>
      <c r="W513" s="190" t="s">
        <v>89</v>
      </c>
      <c r="X513" s="190">
        <v>839</v>
      </c>
      <c r="Y513" s="256"/>
    </row>
    <row r="514" spans="1:25" ht="18" customHeight="1">
      <c r="A514" s="218"/>
      <c r="B514" s="217"/>
      <c r="C514" s="217"/>
      <c r="D514" s="217"/>
      <c r="E514" s="219"/>
      <c r="F514" s="217"/>
      <c r="G514" s="219"/>
      <c r="H514" s="91">
        <v>2070104</v>
      </c>
      <c r="I514" s="241" t="s">
        <v>88</v>
      </c>
      <c r="J514" s="235">
        <v>0</v>
      </c>
      <c r="K514" s="29">
        <v>0</v>
      </c>
      <c r="L514" s="29">
        <v>0</v>
      </c>
      <c r="M514" s="236"/>
      <c r="N514" s="242">
        <v>0</v>
      </c>
      <c r="O514" s="237"/>
      <c r="P514" s="238"/>
      <c r="T514" s="252" t="s">
        <v>828</v>
      </c>
      <c r="U514" s="190">
        <v>3117</v>
      </c>
      <c r="V514" s="91" t="s">
        <v>94</v>
      </c>
      <c r="W514" s="190" t="s">
        <v>92</v>
      </c>
      <c r="X514" s="190">
        <v>0</v>
      </c>
      <c r="Y514" s="256"/>
    </row>
    <row r="515" spans="1:25" ht="18" customHeight="1">
      <c r="A515" s="218"/>
      <c r="B515" s="217"/>
      <c r="C515" s="217"/>
      <c r="D515" s="217"/>
      <c r="E515" s="219"/>
      <c r="F515" s="217"/>
      <c r="G515" s="219"/>
      <c r="H515" s="91">
        <v>2070105</v>
      </c>
      <c r="I515" s="241" t="s">
        <v>89</v>
      </c>
      <c r="J515" s="235">
        <v>0</v>
      </c>
      <c r="K515" s="29">
        <v>0</v>
      </c>
      <c r="L515" s="29">
        <v>0</v>
      </c>
      <c r="M515" s="236"/>
      <c r="N515" s="242">
        <v>0</v>
      </c>
      <c r="O515" s="237"/>
      <c r="P515" s="238"/>
      <c r="T515" s="252" t="s">
        <v>829</v>
      </c>
      <c r="U515" s="190">
        <v>125</v>
      </c>
      <c r="V515" s="91" t="s">
        <v>830</v>
      </c>
      <c r="W515" s="190" t="s">
        <v>777</v>
      </c>
      <c r="X515" s="190">
        <v>17882</v>
      </c>
      <c r="Y515" s="256"/>
    </row>
    <row r="516" spans="1:25" ht="18" customHeight="1">
      <c r="A516" s="218"/>
      <c r="B516" s="217"/>
      <c r="C516" s="217"/>
      <c r="D516" s="217"/>
      <c r="E516" s="219"/>
      <c r="F516" s="217"/>
      <c r="G516" s="219"/>
      <c r="H516" s="91">
        <v>2070106</v>
      </c>
      <c r="I516" s="241" t="s">
        <v>92</v>
      </c>
      <c r="J516" s="235">
        <v>0</v>
      </c>
      <c r="K516" s="29">
        <v>0</v>
      </c>
      <c r="L516" s="29">
        <v>0</v>
      </c>
      <c r="M516" s="236"/>
      <c r="N516" s="242">
        <v>0</v>
      </c>
      <c r="O516" s="237"/>
      <c r="P516" s="238"/>
      <c r="T516" s="252" t="s">
        <v>831</v>
      </c>
      <c r="U516" s="190">
        <v>100008</v>
      </c>
      <c r="V516" s="91" t="s">
        <v>832</v>
      </c>
      <c r="W516" s="190" t="s">
        <v>779</v>
      </c>
      <c r="X516" s="190">
        <v>4204</v>
      </c>
      <c r="Y516" s="256"/>
    </row>
    <row r="517" spans="1:25" ht="18" customHeight="1">
      <c r="A517" s="218"/>
      <c r="B517" s="217"/>
      <c r="C517" s="217"/>
      <c r="D517" s="217"/>
      <c r="E517" s="219"/>
      <c r="F517" s="217"/>
      <c r="G517" s="219"/>
      <c r="H517" s="91">
        <v>2070107</v>
      </c>
      <c r="I517" s="241" t="s">
        <v>833</v>
      </c>
      <c r="J517" s="235">
        <v>0</v>
      </c>
      <c r="K517" s="29">
        <v>0</v>
      </c>
      <c r="L517" s="29">
        <v>0</v>
      </c>
      <c r="M517" s="236"/>
      <c r="N517" s="242">
        <v>0</v>
      </c>
      <c r="O517" s="237"/>
      <c r="P517" s="238"/>
      <c r="T517" s="252"/>
      <c r="V517" s="91" t="s">
        <v>834</v>
      </c>
      <c r="W517" s="190" t="s">
        <v>781</v>
      </c>
      <c r="X517" s="190">
        <v>1300</v>
      </c>
      <c r="Y517" s="256"/>
    </row>
    <row r="518" spans="1:25" ht="18" customHeight="1">
      <c r="A518" s="218"/>
      <c r="B518" s="217"/>
      <c r="C518" s="217"/>
      <c r="D518" s="217"/>
      <c r="E518" s="219"/>
      <c r="F518" s="217"/>
      <c r="G518" s="219"/>
      <c r="H518" s="91">
        <v>2070108</v>
      </c>
      <c r="I518" s="241" t="s">
        <v>835</v>
      </c>
      <c r="J518" s="235">
        <v>300</v>
      </c>
      <c r="K518" s="29">
        <v>330</v>
      </c>
      <c r="L518" s="29">
        <v>330</v>
      </c>
      <c r="M518" s="236">
        <f>+L518/K518</f>
        <v>1</v>
      </c>
      <c r="N518" s="242">
        <v>310</v>
      </c>
      <c r="O518" s="237">
        <f>+L518/N518-1</f>
        <v>0.06451612903225801</v>
      </c>
      <c r="P518" s="238"/>
      <c r="T518" s="252"/>
      <c r="V518" s="91" t="s">
        <v>836</v>
      </c>
      <c r="W518" s="190" t="s">
        <v>783</v>
      </c>
      <c r="X518" s="190">
        <v>3518</v>
      </c>
      <c r="Y518" s="256"/>
    </row>
    <row r="519" spans="1:25" ht="18" customHeight="1">
      <c r="A519" s="218"/>
      <c r="B519" s="217"/>
      <c r="C519" s="217"/>
      <c r="D519" s="217"/>
      <c r="E519" s="219"/>
      <c r="F519" s="217"/>
      <c r="G519" s="219"/>
      <c r="H519" s="91">
        <v>2070109</v>
      </c>
      <c r="I519" s="241" t="s">
        <v>837</v>
      </c>
      <c r="J519" s="235">
        <v>0</v>
      </c>
      <c r="K519" s="29">
        <v>0</v>
      </c>
      <c r="L519" s="29">
        <v>0</v>
      </c>
      <c r="M519" s="236"/>
      <c r="N519" s="242">
        <v>0</v>
      </c>
      <c r="O519" s="237"/>
      <c r="P519" s="238"/>
      <c r="T519" s="252"/>
      <c r="V519" s="91" t="s">
        <v>838</v>
      </c>
      <c r="W519" s="190" t="s">
        <v>784</v>
      </c>
      <c r="X519" s="190">
        <v>0</v>
      </c>
      <c r="Y519" s="256"/>
    </row>
    <row r="520" spans="1:25" ht="18" customHeight="1">
      <c r="A520" s="218"/>
      <c r="B520" s="217"/>
      <c r="C520" s="217"/>
      <c r="D520" s="217"/>
      <c r="E520" s="219"/>
      <c r="F520" s="217"/>
      <c r="G520" s="219"/>
      <c r="H520" s="91">
        <v>2070110</v>
      </c>
      <c r="I520" s="241" t="s">
        <v>839</v>
      </c>
      <c r="J520" s="235">
        <v>0</v>
      </c>
      <c r="K520" s="29">
        <v>0</v>
      </c>
      <c r="L520" s="29">
        <v>0</v>
      </c>
      <c r="M520" s="236"/>
      <c r="N520" s="242">
        <v>0</v>
      </c>
      <c r="O520" s="237"/>
      <c r="P520" s="238"/>
      <c r="T520" s="252"/>
      <c r="V520" s="91" t="s">
        <v>840</v>
      </c>
      <c r="W520" s="190" t="s">
        <v>786</v>
      </c>
      <c r="X520" s="190">
        <v>3637</v>
      </c>
      <c r="Y520" s="256"/>
    </row>
    <row r="521" spans="1:25" ht="18" customHeight="1">
      <c r="A521" s="218"/>
      <c r="B521" s="217"/>
      <c r="C521" s="217"/>
      <c r="D521" s="217"/>
      <c r="E521" s="219"/>
      <c r="F521" s="217"/>
      <c r="G521" s="219"/>
      <c r="H521" s="91">
        <v>2070111</v>
      </c>
      <c r="I521" s="241" t="s">
        <v>841</v>
      </c>
      <c r="J521" s="235"/>
      <c r="K521" s="29">
        <v>0</v>
      </c>
      <c r="L521" s="29">
        <v>0</v>
      </c>
      <c r="M521" s="236"/>
      <c r="N521" s="242">
        <v>0</v>
      </c>
      <c r="O521" s="237"/>
      <c r="P521" s="238"/>
      <c r="T521" s="252"/>
      <c r="V521" s="91" t="s">
        <v>842</v>
      </c>
      <c r="W521" s="190" t="s">
        <v>788</v>
      </c>
      <c r="X521" s="190">
        <v>197</v>
      </c>
      <c r="Y521" s="256"/>
    </row>
    <row r="522" spans="1:25" ht="18" customHeight="1">
      <c r="A522" s="218"/>
      <c r="B522" s="217"/>
      <c r="C522" s="217"/>
      <c r="D522" s="217"/>
      <c r="E522" s="219"/>
      <c r="F522" s="217"/>
      <c r="G522" s="219"/>
      <c r="H522" s="91">
        <v>2070112</v>
      </c>
      <c r="I522" s="241" t="s">
        <v>843</v>
      </c>
      <c r="J522" s="235"/>
      <c r="K522" s="29">
        <v>0</v>
      </c>
      <c r="L522" s="29">
        <v>0</v>
      </c>
      <c r="M522" s="236"/>
      <c r="N522" s="242">
        <v>0</v>
      </c>
      <c r="O522" s="237"/>
      <c r="P522" s="238"/>
      <c r="T522" s="252"/>
      <c r="V522" s="91" t="s">
        <v>844</v>
      </c>
      <c r="W522" s="190" t="s">
        <v>790</v>
      </c>
      <c r="X522" s="190">
        <v>0</v>
      </c>
      <c r="Y522" s="256"/>
    </row>
    <row r="523" spans="1:25" ht="18" customHeight="1">
      <c r="A523" s="218"/>
      <c r="B523" s="217"/>
      <c r="C523" s="217"/>
      <c r="D523" s="217"/>
      <c r="E523" s="219"/>
      <c r="F523" s="217"/>
      <c r="G523" s="219"/>
      <c r="H523" s="91">
        <v>2070199</v>
      </c>
      <c r="I523" s="241" t="s">
        <v>845</v>
      </c>
      <c r="J523" s="235"/>
      <c r="K523" s="29">
        <v>0</v>
      </c>
      <c r="L523" s="29">
        <v>0</v>
      </c>
      <c r="M523" s="236"/>
      <c r="N523" s="242">
        <v>0</v>
      </c>
      <c r="O523" s="237"/>
      <c r="P523" s="238"/>
      <c r="T523" s="252"/>
      <c r="V523" s="91" t="s">
        <v>846</v>
      </c>
      <c r="W523" s="190" t="s">
        <v>792</v>
      </c>
      <c r="X523" s="190">
        <v>1801</v>
      </c>
      <c r="Y523" s="256"/>
    </row>
    <row r="524" spans="1:25" ht="18" customHeight="1">
      <c r="A524" s="218"/>
      <c r="B524" s="217"/>
      <c r="C524" s="217"/>
      <c r="D524" s="217"/>
      <c r="E524" s="219"/>
      <c r="F524" s="217"/>
      <c r="G524" s="219"/>
      <c r="H524" s="91">
        <v>20702</v>
      </c>
      <c r="I524" s="229" t="s">
        <v>847</v>
      </c>
      <c r="J524" s="235">
        <v>1954</v>
      </c>
      <c r="K524" s="29">
        <v>2269</v>
      </c>
      <c r="L524" s="29">
        <v>2269</v>
      </c>
      <c r="M524" s="236">
        <f>+L524/K524</f>
        <v>1</v>
      </c>
      <c r="N524" s="242">
        <v>2214</v>
      </c>
      <c r="O524" s="237">
        <f>+L524/N524-1</f>
        <v>0.024841915085817456</v>
      </c>
      <c r="P524" s="238"/>
      <c r="T524" s="252"/>
      <c r="V524" s="91" t="s">
        <v>848</v>
      </c>
      <c r="W524" s="190" t="s">
        <v>793</v>
      </c>
      <c r="X524" s="190">
        <v>44443.9</v>
      </c>
      <c r="Y524" s="256"/>
    </row>
    <row r="525" spans="1:25" ht="18" customHeight="1">
      <c r="A525" s="218"/>
      <c r="B525" s="217"/>
      <c r="C525" s="217"/>
      <c r="D525" s="217"/>
      <c r="E525" s="219"/>
      <c r="F525" s="217"/>
      <c r="G525" s="219"/>
      <c r="H525" s="91">
        <v>2070201</v>
      </c>
      <c r="I525" s="241" t="s">
        <v>849</v>
      </c>
      <c r="J525" s="235">
        <v>0</v>
      </c>
      <c r="K525" s="29">
        <v>2</v>
      </c>
      <c r="L525" s="29">
        <v>2</v>
      </c>
      <c r="M525" s="236">
        <f>+L525/K525</f>
        <v>1</v>
      </c>
      <c r="N525" s="242">
        <v>2</v>
      </c>
      <c r="O525" s="237">
        <f>+L525/N525-1</f>
        <v>0</v>
      </c>
      <c r="P525" s="238"/>
      <c r="T525" s="252"/>
      <c r="V525" s="245" t="s">
        <v>825</v>
      </c>
      <c r="W525" s="190" t="s">
        <v>794</v>
      </c>
      <c r="X525" s="190">
        <v>7207.38</v>
      </c>
      <c r="Y525" s="256"/>
    </row>
    <row r="526" spans="1:25" ht="18" customHeight="1">
      <c r="A526" s="218"/>
      <c r="B526" s="217"/>
      <c r="C526" s="217"/>
      <c r="D526" s="217"/>
      <c r="E526" s="219"/>
      <c r="F526" s="217"/>
      <c r="G526" s="219"/>
      <c r="H526" s="91">
        <v>2070202</v>
      </c>
      <c r="I526" s="241" t="s">
        <v>850</v>
      </c>
      <c r="J526" s="235">
        <v>0</v>
      </c>
      <c r="K526" s="29">
        <v>0</v>
      </c>
      <c r="L526" s="29">
        <v>0</v>
      </c>
      <c r="M526" s="236"/>
      <c r="N526" s="242">
        <v>0</v>
      </c>
      <c r="O526" s="237"/>
      <c r="P526" s="238"/>
      <c r="T526" s="252"/>
      <c r="V526" s="91" t="s">
        <v>121</v>
      </c>
      <c r="W526" s="190" t="s">
        <v>88</v>
      </c>
      <c r="X526" s="190">
        <v>189</v>
      </c>
      <c r="Y526" s="256"/>
    </row>
    <row r="527" spans="1:25" ht="18" customHeight="1">
      <c r="A527" s="218"/>
      <c r="B527" s="217"/>
      <c r="C527" s="217"/>
      <c r="D527" s="217"/>
      <c r="E527" s="219"/>
      <c r="F527" s="217"/>
      <c r="G527" s="219"/>
      <c r="H527" s="91">
        <v>2070203</v>
      </c>
      <c r="I527" s="241" t="s">
        <v>851</v>
      </c>
      <c r="J527" s="235">
        <v>1954</v>
      </c>
      <c r="K527" s="29">
        <v>2267</v>
      </c>
      <c r="L527" s="29">
        <v>2267</v>
      </c>
      <c r="M527" s="236">
        <f>+L527/K527</f>
        <v>1</v>
      </c>
      <c r="N527" s="242">
        <v>2212</v>
      </c>
      <c r="O527" s="237">
        <f>+L527/N527-1</f>
        <v>0.024864376130198984</v>
      </c>
      <c r="P527" s="238"/>
      <c r="T527" s="252"/>
      <c r="V527" s="91" t="s">
        <v>91</v>
      </c>
      <c r="W527" s="190" t="s">
        <v>89</v>
      </c>
      <c r="X527" s="190">
        <v>0</v>
      </c>
      <c r="Y527" s="256"/>
    </row>
    <row r="528" spans="1:25" ht="18" customHeight="1">
      <c r="A528" s="218"/>
      <c r="B528" s="217"/>
      <c r="C528" s="217"/>
      <c r="D528" s="217"/>
      <c r="E528" s="219"/>
      <c r="F528" s="217"/>
      <c r="G528" s="219"/>
      <c r="H528" s="91">
        <v>2070204</v>
      </c>
      <c r="I528" s="229" t="s">
        <v>26</v>
      </c>
      <c r="J528" s="273">
        <f>+SUM(J529,J543,J554,J563,J567,J578,J586,J599,J608,J613,J618,J621,J624,J626,J628,J630)</f>
        <v>50542</v>
      </c>
      <c r="K528" s="273">
        <f>+SUM(K529,K543,K554,K563,K567,K578,K586,K599,K608,K613,K618,K621,K624,K626,K628,K630)</f>
        <v>61255</v>
      </c>
      <c r="L528" s="273">
        <f>+SUM(L529,L543,L554,L563,L567,L578,L586,L599,L608,L613,L618,L621,L624,L626,L628,L630)</f>
        <v>61255</v>
      </c>
      <c r="M528" s="231">
        <f>+L528/K528</f>
        <v>1</v>
      </c>
      <c r="N528" s="273">
        <f>+SUM(N529,N543,N554,N563,N567,N578,N586,N599,N608,N613,N618,N621,N624,N626,N628,N630)</f>
        <v>65451</v>
      </c>
      <c r="O528" s="232">
        <f>+L528/N528-1</f>
        <v>-0.06410902812791253</v>
      </c>
      <c r="P528" s="233"/>
      <c r="Q528" s="186"/>
      <c r="R528" s="186"/>
      <c r="S528" s="186"/>
      <c r="T528" s="251"/>
      <c r="U528" s="186"/>
      <c r="V528" s="245" t="s">
        <v>94</v>
      </c>
      <c r="W528" s="186" t="s">
        <v>92</v>
      </c>
      <c r="X528" s="186">
        <v>0</v>
      </c>
      <c r="Y528" s="255"/>
    </row>
    <row r="529" spans="1:25" ht="18" customHeight="1">
      <c r="A529" s="218"/>
      <c r="B529" s="217"/>
      <c r="C529" s="217"/>
      <c r="D529" s="217"/>
      <c r="E529" s="219"/>
      <c r="F529" s="217"/>
      <c r="G529" s="219"/>
      <c r="H529" s="91">
        <v>2070205</v>
      </c>
      <c r="I529" s="229" t="s">
        <v>852</v>
      </c>
      <c r="J529" s="235">
        <v>6568</v>
      </c>
      <c r="K529" s="29">
        <v>6682</v>
      </c>
      <c r="L529" s="29">
        <v>6682</v>
      </c>
      <c r="M529" s="236">
        <f>+L529/K529</f>
        <v>1</v>
      </c>
      <c r="N529" s="242">
        <v>7981</v>
      </c>
      <c r="O529" s="237">
        <f>+L529/N529-1</f>
        <v>-0.1627615587019171</v>
      </c>
      <c r="P529" s="238"/>
      <c r="T529" s="252"/>
      <c r="V529" s="91" t="s">
        <v>853</v>
      </c>
      <c r="W529" s="190" t="s">
        <v>799</v>
      </c>
      <c r="X529" s="190">
        <v>417</v>
      </c>
      <c r="Y529" s="258"/>
    </row>
    <row r="530" spans="1:25" ht="18" customHeight="1">
      <c r="A530" s="218"/>
      <c r="B530" s="217"/>
      <c r="C530" s="217"/>
      <c r="D530" s="217"/>
      <c r="E530" s="219"/>
      <c r="F530" s="217"/>
      <c r="G530" s="219"/>
      <c r="H530" s="91">
        <v>2070206</v>
      </c>
      <c r="I530" s="241" t="s">
        <v>88</v>
      </c>
      <c r="J530" s="235">
        <v>627</v>
      </c>
      <c r="K530" s="29">
        <v>933</v>
      </c>
      <c r="L530" s="29">
        <v>933</v>
      </c>
      <c r="M530" s="236">
        <f>+L530/K530</f>
        <v>1</v>
      </c>
      <c r="N530" s="242">
        <v>2498</v>
      </c>
      <c r="O530" s="237">
        <f>+L530/N530-1</f>
        <v>-0.6265012009607687</v>
      </c>
      <c r="P530" s="238"/>
      <c r="T530" s="252"/>
      <c r="V530" s="91" t="s">
        <v>854</v>
      </c>
      <c r="W530" s="190" t="s">
        <v>801</v>
      </c>
      <c r="X530" s="190">
        <v>6045</v>
      </c>
      <c r="Y530" s="256"/>
    </row>
    <row r="531" spans="1:25" ht="18" customHeight="1">
      <c r="A531" s="218"/>
      <c r="B531" s="217"/>
      <c r="C531" s="217"/>
      <c r="D531" s="217"/>
      <c r="E531" s="219"/>
      <c r="F531" s="217"/>
      <c r="G531" s="219"/>
      <c r="H531" s="91">
        <v>2070299</v>
      </c>
      <c r="I531" s="241" t="s">
        <v>89</v>
      </c>
      <c r="J531" s="235">
        <v>4628</v>
      </c>
      <c r="K531" s="29">
        <v>5062</v>
      </c>
      <c r="L531" s="29">
        <v>5062</v>
      </c>
      <c r="M531" s="236">
        <f>+L531/K531</f>
        <v>1</v>
      </c>
      <c r="N531" s="242">
        <v>4772</v>
      </c>
      <c r="O531" s="237">
        <f>+L531/N531-1</f>
        <v>0.06077116512992453</v>
      </c>
      <c r="P531" s="238"/>
      <c r="T531" s="252"/>
      <c r="V531" s="91" t="s">
        <v>855</v>
      </c>
      <c r="W531" s="190" t="s">
        <v>802</v>
      </c>
      <c r="X531" s="190">
        <v>0</v>
      </c>
      <c r="Y531" s="256"/>
    </row>
    <row r="532" spans="1:25" ht="18" customHeight="1">
      <c r="A532" s="218"/>
      <c r="B532" s="217"/>
      <c r="C532" s="217"/>
      <c r="D532" s="217"/>
      <c r="E532" s="219"/>
      <c r="F532" s="217"/>
      <c r="G532" s="219"/>
      <c r="H532" s="91">
        <v>20703</v>
      </c>
      <c r="I532" s="241" t="s">
        <v>92</v>
      </c>
      <c r="J532" s="235">
        <v>0</v>
      </c>
      <c r="K532" s="29">
        <v>0</v>
      </c>
      <c r="L532" s="29">
        <v>0</v>
      </c>
      <c r="M532" s="236"/>
      <c r="N532" s="242">
        <v>0</v>
      </c>
      <c r="O532" s="237"/>
      <c r="P532" s="238"/>
      <c r="T532" s="252"/>
      <c r="V532" s="91" t="s">
        <v>856</v>
      </c>
      <c r="W532" s="190" t="s">
        <v>804</v>
      </c>
      <c r="X532" s="190">
        <v>556.38</v>
      </c>
      <c r="Y532" s="256"/>
    </row>
    <row r="533" spans="1:25" ht="18" customHeight="1">
      <c r="A533" s="218"/>
      <c r="B533" s="217"/>
      <c r="C533" s="217"/>
      <c r="D533" s="217"/>
      <c r="E533" s="219"/>
      <c r="F533" s="217"/>
      <c r="G533" s="219"/>
      <c r="H533" s="91">
        <v>2070301</v>
      </c>
      <c r="I533" s="241" t="s">
        <v>857</v>
      </c>
      <c r="J533" s="235">
        <v>0</v>
      </c>
      <c r="K533" s="29">
        <v>0</v>
      </c>
      <c r="L533" s="29">
        <v>0</v>
      </c>
      <c r="M533" s="236"/>
      <c r="N533" s="242">
        <v>0</v>
      </c>
      <c r="O533" s="237"/>
      <c r="P533" s="238"/>
      <c r="T533" s="252"/>
      <c r="V533" s="245" t="s">
        <v>827</v>
      </c>
      <c r="W533" s="190" t="s">
        <v>806</v>
      </c>
      <c r="X533" s="190">
        <v>42233</v>
      </c>
      <c r="Y533" s="260"/>
    </row>
    <row r="534" spans="1:25" ht="18" customHeight="1">
      <c r="A534" s="218"/>
      <c r="B534" s="217"/>
      <c r="C534" s="217"/>
      <c r="D534" s="217"/>
      <c r="E534" s="219"/>
      <c r="F534" s="217"/>
      <c r="G534" s="219"/>
      <c r="H534" s="91">
        <v>2070302</v>
      </c>
      <c r="I534" s="241" t="s">
        <v>858</v>
      </c>
      <c r="J534" s="235">
        <v>80</v>
      </c>
      <c r="K534" s="29">
        <v>82</v>
      </c>
      <c r="L534" s="29">
        <v>82</v>
      </c>
      <c r="M534" s="236">
        <f>+L534/K534</f>
        <v>1</v>
      </c>
      <c r="N534" s="242">
        <v>80</v>
      </c>
      <c r="O534" s="237">
        <f>+L534/N534-1</f>
        <v>0.02499999999999991</v>
      </c>
      <c r="P534" s="238"/>
      <c r="T534" s="252"/>
      <c r="V534" s="91" t="s">
        <v>121</v>
      </c>
      <c r="W534" s="190" t="s">
        <v>88</v>
      </c>
      <c r="X534" s="190">
        <v>0</v>
      </c>
      <c r="Y534" s="256"/>
    </row>
    <row r="535" spans="1:25" ht="18" customHeight="1">
      <c r="A535" s="218"/>
      <c r="B535" s="217"/>
      <c r="C535" s="217"/>
      <c r="D535" s="217"/>
      <c r="E535" s="219"/>
      <c r="F535" s="217"/>
      <c r="G535" s="219"/>
      <c r="H535" s="91">
        <v>2070303</v>
      </c>
      <c r="I535" s="241" t="s">
        <v>859</v>
      </c>
      <c r="J535" s="235">
        <v>150</v>
      </c>
      <c r="K535" s="29">
        <v>212</v>
      </c>
      <c r="L535" s="29">
        <v>212</v>
      </c>
      <c r="M535" s="236">
        <f>+L535/K535</f>
        <v>1</v>
      </c>
      <c r="N535" s="242">
        <v>401</v>
      </c>
      <c r="O535" s="237">
        <f>+L535/N535-1</f>
        <v>-0.47132169576059846</v>
      </c>
      <c r="P535" s="238"/>
      <c r="T535" s="252"/>
      <c r="V535" s="91" t="s">
        <v>91</v>
      </c>
      <c r="W535" s="190" t="s">
        <v>89</v>
      </c>
      <c r="X535" s="190">
        <v>0</v>
      </c>
      <c r="Y535" s="256"/>
    </row>
    <row r="536" spans="1:25" ht="18" customHeight="1">
      <c r="A536" s="218"/>
      <c r="B536" s="217"/>
      <c r="C536" s="217"/>
      <c r="D536" s="217"/>
      <c r="E536" s="219"/>
      <c r="F536" s="217"/>
      <c r="G536" s="219"/>
      <c r="H536" s="91">
        <v>2070304</v>
      </c>
      <c r="I536" s="241" t="s">
        <v>860</v>
      </c>
      <c r="J536" s="235">
        <v>0</v>
      </c>
      <c r="K536" s="29">
        <v>0</v>
      </c>
      <c r="L536" s="29">
        <v>0</v>
      </c>
      <c r="M536" s="236"/>
      <c r="N536" s="242">
        <v>0</v>
      </c>
      <c r="O536" s="237"/>
      <c r="P536" s="238"/>
      <c r="T536" s="252"/>
      <c r="V536" s="91" t="s">
        <v>94</v>
      </c>
      <c r="W536" s="190" t="s">
        <v>92</v>
      </c>
      <c r="X536" s="190">
        <v>0</v>
      </c>
      <c r="Y536" s="256"/>
    </row>
    <row r="537" spans="1:25" ht="18" customHeight="1">
      <c r="A537" s="218"/>
      <c r="B537" s="217"/>
      <c r="C537" s="217"/>
      <c r="D537" s="217"/>
      <c r="E537" s="219"/>
      <c r="F537" s="217"/>
      <c r="G537" s="219"/>
      <c r="H537" s="91">
        <v>2070305</v>
      </c>
      <c r="I537" s="241" t="s">
        <v>189</v>
      </c>
      <c r="J537" s="235">
        <v>0</v>
      </c>
      <c r="K537" s="29">
        <v>0</v>
      </c>
      <c r="L537" s="29">
        <v>0</v>
      </c>
      <c r="M537" s="236"/>
      <c r="N537" s="242">
        <v>0</v>
      </c>
      <c r="O537" s="237"/>
      <c r="P537" s="238"/>
      <c r="T537" s="252"/>
      <c r="V537" s="91" t="s">
        <v>861</v>
      </c>
      <c r="W537" s="190" t="s">
        <v>811</v>
      </c>
      <c r="X537" s="190">
        <v>8592</v>
      </c>
      <c r="Y537" s="256"/>
    </row>
    <row r="538" spans="1:25" ht="18" customHeight="1">
      <c r="A538" s="218"/>
      <c r="B538" s="217"/>
      <c r="C538" s="217"/>
      <c r="D538" s="217"/>
      <c r="E538" s="219"/>
      <c r="F538" s="217"/>
      <c r="G538" s="219"/>
      <c r="H538" s="91">
        <v>2070306</v>
      </c>
      <c r="I538" s="241" t="s">
        <v>862</v>
      </c>
      <c r="J538" s="235">
        <v>282</v>
      </c>
      <c r="K538" s="29">
        <v>276</v>
      </c>
      <c r="L538" s="29">
        <v>276</v>
      </c>
      <c r="M538" s="236">
        <f>+L538/K538</f>
        <v>1</v>
      </c>
      <c r="N538" s="242">
        <v>0</v>
      </c>
      <c r="O538" s="237"/>
      <c r="P538" s="238"/>
      <c r="T538" s="252"/>
      <c r="V538" s="91" t="s">
        <v>863</v>
      </c>
      <c r="W538" s="187" t="s">
        <v>813</v>
      </c>
      <c r="X538" s="187">
        <v>2472</v>
      </c>
      <c r="Y538" s="256"/>
    </row>
    <row r="539" spans="1:25" ht="18" customHeight="1">
      <c r="A539" s="218"/>
      <c r="B539" s="217"/>
      <c r="C539" s="217"/>
      <c r="D539" s="217"/>
      <c r="E539" s="219"/>
      <c r="F539" s="217"/>
      <c r="G539" s="219"/>
      <c r="H539" s="91">
        <v>2070307</v>
      </c>
      <c r="I539" s="241" t="s">
        <v>864</v>
      </c>
      <c r="J539" s="235">
        <v>24</v>
      </c>
      <c r="K539" s="29">
        <v>30</v>
      </c>
      <c r="L539" s="29">
        <v>30</v>
      </c>
      <c r="M539" s="236">
        <f>+L539/K539</f>
        <v>1</v>
      </c>
      <c r="N539" s="242">
        <v>83</v>
      </c>
      <c r="O539" s="237">
        <f>+L539/N539-1</f>
        <v>-0.6385542168674698</v>
      </c>
      <c r="P539" s="238"/>
      <c r="T539" s="252"/>
      <c r="V539" s="91" t="s">
        <v>865</v>
      </c>
      <c r="W539" s="190" t="s">
        <v>815</v>
      </c>
      <c r="X539" s="190">
        <v>952</v>
      </c>
      <c r="Y539" s="256"/>
    </row>
    <row r="540" spans="1:25" ht="18" customHeight="1">
      <c r="A540" s="218"/>
      <c r="B540" s="217"/>
      <c r="C540" s="217"/>
      <c r="D540" s="217"/>
      <c r="E540" s="219"/>
      <c r="F540" s="217"/>
      <c r="G540" s="219"/>
      <c r="H540" s="91">
        <v>2070308</v>
      </c>
      <c r="I540" s="241" t="s">
        <v>866</v>
      </c>
      <c r="J540" s="235">
        <v>0</v>
      </c>
      <c r="K540" s="29">
        <v>0</v>
      </c>
      <c r="L540" s="29">
        <v>0</v>
      </c>
      <c r="M540" s="236"/>
      <c r="N540" s="242">
        <v>77</v>
      </c>
      <c r="O540" s="237">
        <f>+L540/N540-1</f>
        <v>-1</v>
      </c>
      <c r="P540" s="238"/>
      <c r="T540" s="252"/>
      <c r="V540" s="91" t="s">
        <v>867</v>
      </c>
      <c r="W540" s="190" t="s">
        <v>817</v>
      </c>
      <c r="X540" s="190">
        <v>61</v>
      </c>
      <c r="Y540" s="256"/>
    </row>
    <row r="541" spans="1:25" ht="18" customHeight="1">
      <c r="A541" s="218"/>
      <c r="B541" s="217"/>
      <c r="C541" s="217"/>
      <c r="D541" s="217"/>
      <c r="E541" s="219"/>
      <c r="F541" s="217"/>
      <c r="G541" s="219"/>
      <c r="H541" s="91">
        <v>2070309</v>
      </c>
      <c r="I541" s="241" t="s">
        <v>868</v>
      </c>
      <c r="J541" s="235">
        <v>64</v>
      </c>
      <c r="K541" s="29">
        <v>69</v>
      </c>
      <c r="L541" s="29">
        <v>69</v>
      </c>
      <c r="M541" s="236">
        <f>+L541/K541</f>
        <v>1</v>
      </c>
      <c r="N541" s="242">
        <v>70</v>
      </c>
      <c r="O541" s="237">
        <f>+L541/N541-1</f>
        <v>-0.014285714285714235</v>
      </c>
      <c r="P541" s="238"/>
      <c r="T541" s="252"/>
      <c r="V541" s="91" t="s">
        <v>869</v>
      </c>
      <c r="W541" s="190" t="s">
        <v>819</v>
      </c>
      <c r="X541" s="190">
        <v>56</v>
      </c>
      <c r="Y541" s="256"/>
    </row>
    <row r="542" spans="1:25" ht="18" customHeight="1">
      <c r="A542" s="218"/>
      <c r="B542" s="217"/>
      <c r="C542" s="217"/>
      <c r="D542" s="217"/>
      <c r="E542" s="219"/>
      <c r="F542" s="217"/>
      <c r="G542" s="219"/>
      <c r="H542" s="91">
        <v>2070399</v>
      </c>
      <c r="I542" s="241" t="s">
        <v>870</v>
      </c>
      <c r="J542" s="235">
        <v>713</v>
      </c>
      <c r="K542" s="29">
        <v>18</v>
      </c>
      <c r="L542" s="29">
        <v>18</v>
      </c>
      <c r="M542" s="236">
        <f>+L542/K542</f>
        <v>1</v>
      </c>
      <c r="N542" s="242">
        <v>0</v>
      </c>
      <c r="O542" s="237"/>
      <c r="P542" s="238"/>
      <c r="T542" s="252"/>
      <c r="V542" s="91" t="s">
        <v>871</v>
      </c>
      <c r="W542" s="190" t="s">
        <v>822</v>
      </c>
      <c r="X542" s="190">
        <v>0</v>
      </c>
      <c r="Y542" s="256"/>
    </row>
    <row r="543" spans="1:25" ht="18" customHeight="1">
      <c r="A543" s="218"/>
      <c r="B543" s="217"/>
      <c r="C543" s="217"/>
      <c r="D543" s="217"/>
      <c r="E543" s="219"/>
      <c r="F543" s="217"/>
      <c r="G543" s="219"/>
      <c r="H543" s="91">
        <v>20704</v>
      </c>
      <c r="I543" s="229" t="s">
        <v>872</v>
      </c>
      <c r="J543" s="235">
        <v>9287</v>
      </c>
      <c r="K543" s="29">
        <v>11977</v>
      </c>
      <c r="L543" s="29">
        <v>11977</v>
      </c>
      <c r="M543" s="236">
        <f>+L543/K543</f>
        <v>1</v>
      </c>
      <c r="N543" s="242">
        <v>6430</v>
      </c>
      <c r="O543" s="237">
        <f>+L543/N543-1</f>
        <v>0.8626749611197511</v>
      </c>
      <c r="P543" s="238"/>
      <c r="T543" s="252"/>
      <c r="V543" s="91" t="s">
        <v>873</v>
      </c>
      <c r="W543" s="190" t="s">
        <v>824</v>
      </c>
      <c r="X543" s="190">
        <v>30100</v>
      </c>
      <c r="Y543" s="256"/>
    </row>
    <row r="544" spans="1:25" ht="18" customHeight="1">
      <c r="A544" s="218"/>
      <c r="B544" s="217"/>
      <c r="C544" s="217"/>
      <c r="D544" s="217"/>
      <c r="E544" s="219"/>
      <c r="F544" s="217"/>
      <c r="G544" s="219"/>
      <c r="H544" s="91">
        <v>2070401</v>
      </c>
      <c r="I544" s="241" t="s">
        <v>88</v>
      </c>
      <c r="J544" s="235">
        <v>0</v>
      </c>
      <c r="K544" s="29">
        <v>0</v>
      </c>
      <c r="L544" s="29">
        <v>0</v>
      </c>
      <c r="M544" s="236"/>
      <c r="N544" s="242">
        <v>0</v>
      </c>
      <c r="O544" s="237"/>
      <c r="P544" s="238"/>
      <c r="T544" s="252"/>
      <c r="V544" s="245" t="s">
        <v>828</v>
      </c>
      <c r="W544" s="190" t="s">
        <v>826</v>
      </c>
      <c r="X544" s="190">
        <v>4241.98</v>
      </c>
      <c r="Y544" s="260"/>
    </row>
    <row r="545" spans="1:25" ht="18" customHeight="1">
      <c r="A545" s="218"/>
      <c r="B545" s="217"/>
      <c r="C545" s="217"/>
      <c r="D545" s="217"/>
      <c r="E545" s="219"/>
      <c r="F545" s="217"/>
      <c r="G545" s="219"/>
      <c r="H545" s="91">
        <v>2070402</v>
      </c>
      <c r="I545" s="241" t="s">
        <v>89</v>
      </c>
      <c r="J545" s="235">
        <v>402</v>
      </c>
      <c r="K545" s="29">
        <v>428</v>
      </c>
      <c r="L545" s="29">
        <v>428</v>
      </c>
      <c r="M545" s="236">
        <f>+L545/K545</f>
        <v>1</v>
      </c>
      <c r="N545" s="242">
        <v>566</v>
      </c>
      <c r="O545" s="237">
        <f>+L545/N545-1</f>
        <v>-0.2438162544169611</v>
      </c>
      <c r="P545" s="238"/>
      <c r="T545" s="252"/>
      <c r="V545" s="91" t="s">
        <v>121</v>
      </c>
      <c r="W545" s="190" t="s">
        <v>88</v>
      </c>
      <c r="X545" s="190">
        <v>0</v>
      </c>
      <c r="Y545" s="256"/>
    </row>
    <row r="546" spans="1:25" ht="18" customHeight="1">
      <c r="A546" s="218"/>
      <c r="B546" s="217"/>
      <c r="C546" s="217"/>
      <c r="D546" s="217"/>
      <c r="E546" s="219"/>
      <c r="F546" s="217"/>
      <c r="G546" s="219"/>
      <c r="H546" s="91">
        <v>2070403</v>
      </c>
      <c r="I546" s="241" t="s">
        <v>92</v>
      </c>
      <c r="J546" s="235">
        <v>0</v>
      </c>
      <c r="K546" s="29">
        <v>0</v>
      </c>
      <c r="L546" s="29">
        <v>0</v>
      </c>
      <c r="M546" s="236"/>
      <c r="N546" s="242">
        <v>0</v>
      </c>
      <c r="O546" s="237"/>
      <c r="P546" s="238"/>
      <c r="T546" s="252"/>
      <c r="V546" s="91" t="s">
        <v>91</v>
      </c>
      <c r="W546" s="190" t="s">
        <v>89</v>
      </c>
      <c r="X546" s="190">
        <v>0</v>
      </c>
      <c r="Y546" s="256"/>
    </row>
    <row r="547" spans="1:25" ht="18" customHeight="1">
      <c r="A547" s="218"/>
      <c r="B547" s="217"/>
      <c r="C547" s="217"/>
      <c r="D547" s="217"/>
      <c r="E547" s="219"/>
      <c r="F547" s="217"/>
      <c r="G547" s="219"/>
      <c r="H547" s="91">
        <v>2070404</v>
      </c>
      <c r="I547" s="241" t="s">
        <v>874</v>
      </c>
      <c r="J547" s="235">
        <v>0</v>
      </c>
      <c r="K547" s="29">
        <v>0</v>
      </c>
      <c r="L547" s="29">
        <v>0</v>
      </c>
      <c r="M547" s="236"/>
      <c r="N547" s="242">
        <v>0</v>
      </c>
      <c r="O547" s="237"/>
      <c r="P547" s="238"/>
      <c r="T547" s="252"/>
      <c r="V547" s="91" t="s">
        <v>94</v>
      </c>
      <c r="W547" s="190" t="s">
        <v>92</v>
      </c>
      <c r="X547" s="190">
        <v>0</v>
      </c>
      <c r="Y547" s="256"/>
    </row>
    <row r="548" spans="1:25" ht="18" customHeight="1">
      <c r="A548" s="218"/>
      <c r="B548" s="217"/>
      <c r="C548" s="217"/>
      <c r="D548" s="217"/>
      <c r="E548" s="219"/>
      <c r="F548" s="217"/>
      <c r="G548" s="219"/>
      <c r="H548" s="91">
        <v>2070405</v>
      </c>
      <c r="I548" s="241" t="s">
        <v>875</v>
      </c>
      <c r="J548" s="235">
        <v>0</v>
      </c>
      <c r="K548" s="29">
        <v>0</v>
      </c>
      <c r="L548" s="29">
        <v>0</v>
      </c>
      <c r="M548" s="236"/>
      <c r="N548" s="242">
        <v>124</v>
      </c>
      <c r="O548" s="237">
        <f>+L548/N548-1</f>
        <v>-1</v>
      </c>
      <c r="P548" s="238"/>
      <c r="T548" s="252"/>
      <c r="V548" s="91" t="s">
        <v>876</v>
      </c>
      <c r="W548" s="190" t="s">
        <v>833</v>
      </c>
      <c r="X548" s="190">
        <v>1882</v>
      </c>
      <c r="Y548" s="256"/>
    </row>
    <row r="549" spans="1:25" ht="18" customHeight="1">
      <c r="A549" s="218"/>
      <c r="B549" s="217"/>
      <c r="C549" s="217"/>
      <c r="D549" s="217"/>
      <c r="E549" s="219"/>
      <c r="F549" s="217"/>
      <c r="G549" s="219"/>
      <c r="H549" s="91">
        <v>2070406</v>
      </c>
      <c r="I549" s="241" t="s">
        <v>877</v>
      </c>
      <c r="J549" s="235">
        <v>20</v>
      </c>
      <c r="K549" s="29">
        <v>31</v>
      </c>
      <c r="L549" s="29">
        <v>31</v>
      </c>
      <c r="M549" s="236">
        <f>+L549/K549</f>
        <v>1</v>
      </c>
      <c r="N549" s="242">
        <v>12</v>
      </c>
      <c r="O549" s="237">
        <f>+L549/N549-1</f>
        <v>1.5833333333333335</v>
      </c>
      <c r="P549" s="238"/>
      <c r="T549" s="252"/>
      <c r="V549" s="91" t="s">
        <v>878</v>
      </c>
      <c r="W549" s="190" t="s">
        <v>835</v>
      </c>
      <c r="X549" s="190">
        <v>0</v>
      </c>
      <c r="Y549" s="256"/>
    </row>
    <row r="550" spans="1:25" ht="18" customHeight="1">
      <c r="A550" s="218"/>
      <c r="B550" s="217"/>
      <c r="C550" s="217"/>
      <c r="D550" s="217"/>
      <c r="E550" s="219"/>
      <c r="F550" s="217"/>
      <c r="G550" s="219"/>
      <c r="H550" s="91">
        <v>2070407</v>
      </c>
      <c r="I550" s="241" t="s">
        <v>879</v>
      </c>
      <c r="J550" s="235">
        <v>0</v>
      </c>
      <c r="K550" s="29">
        <v>0</v>
      </c>
      <c r="L550" s="29">
        <v>0</v>
      </c>
      <c r="M550" s="236"/>
      <c r="N550" s="242">
        <v>0</v>
      </c>
      <c r="O550" s="237"/>
      <c r="P550" s="238"/>
      <c r="T550" s="252"/>
      <c r="V550" s="91" t="s">
        <v>880</v>
      </c>
      <c r="W550" s="190" t="s">
        <v>837</v>
      </c>
      <c r="X550" s="190">
        <v>0</v>
      </c>
      <c r="Y550" s="256"/>
    </row>
    <row r="551" spans="1:25" ht="18" customHeight="1">
      <c r="A551" s="218"/>
      <c r="B551" s="217"/>
      <c r="C551" s="217"/>
      <c r="D551" s="217"/>
      <c r="E551" s="219"/>
      <c r="F551" s="217"/>
      <c r="G551" s="219"/>
      <c r="H551" s="91">
        <v>2070499</v>
      </c>
      <c r="I551" s="241" t="s">
        <v>881</v>
      </c>
      <c r="J551" s="235">
        <v>8276</v>
      </c>
      <c r="K551" s="29">
        <v>10044</v>
      </c>
      <c r="L551" s="29">
        <v>10044</v>
      </c>
      <c r="M551" s="236">
        <f>+L551/K551</f>
        <v>1</v>
      </c>
      <c r="N551" s="242">
        <v>5728</v>
      </c>
      <c r="O551" s="237">
        <f>+L551/N551-1</f>
        <v>0.7534916201117319</v>
      </c>
      <c r="P551" s="238"/>
      <c r="T551" s="252"/>
      <c r="V551" s="91" t="s">
        <v>882</v>
      </c>
      <c r="W551" s="190" t="s">
        <v>839</v>
      </c>
      <c r="X551" s="190">
        <v>0</v>
      </c>
      <c r="Y551" s="256"/>
    </row>
    <row r="552" spans="1:25" ht="18" customHeight="1">
      <c r="A552" s="218"/>
      <c r="B552" s="217"/>
      <c r="C552" s="217"/>
      <c r="D552" s="217"/>
      <c r="E552" s="219"/>
      <c r="F552" s="217"/>
      <c r="G552" s="219"/>
      <c r="H552" s="91">
        <v>20705</v>
      </c>
      <c r="I552" s="241" t="s">
        <v>883</v>
      </c>
      <c r="J552" s="235">
        <v>0</v>
      </c>
      <c r="K552" s="29">
        <v>0</v>
      </c>
      <c r="L552" s="29">
        <v>0</v>
      </c>
      <c r="M552" s="236"/>
      <c r="N552" s="242">
        <v>0</v>
      </c>
      <c r="O552" s="237"/>
      <c r="P552" s="238"/>
      <c r="T552" s="252"/>
      <c r="V552" s="91" t="s">
        <v>884</v>
      </c>
      <c r="W552" s="190" t="s">
        <v>841</v>
      </c>
      <c r="X552" s="190">
        <v>0</v>
      </c>
      <c r="Y552" s="256"/>
    </row>
    <row r="553" spans="1:25" ht="18" customHeight="1">
      <c r="A553" s="218"/>
      <c r="B553" s="217"/>
      <c r="C553" s="217"/>
      <c r="D553" s="217"/>
      <c r="E553" s="219"/>
      <c r="F553" s="217"/>
      <c r="G553" s="219"/>
      <c r="H553" s="91">
        <v>2079902</v>
      </c>
      <c r="I553" s="241" t="s">
        <v>885</v>
      </c>
      <c r="J553" s="235">
        <v>589</v>
      </c>
      <c r="K553" s="29">
        <v>1474</v>
      </c>
      <c r="L553" s="29">
        <v>1474</v>
      </c>
      <c r="M553" s="236">
        <f>+L553/K553</f>
        <v>1</v>
      </c>
      <c r="N553" s="242">
        <v>0</v>
      </c>
      <c r="O553" s="237"/>
      <c r="P553" s="238"/>
      <c r="T553" s="252"/>
      <c r="V553" s="245" t="s">
        <v>886</v>
      </c>
      <c r="W553" s="190" t="s">
        <v>847</v>
      </c>
      <c r="X553" s="190">
        <v>118687.72</v>
      </c>
      <c r="Y553" s="256"/>
    </row>
    <row r="554" spans="1:25" ht="18" customHeight="1">
      <c r="A554" s="218"/>
      <c r="B554" s="217"/>
      <c r="C554" s="217"/>
      <c r="D554" s="217"/>
      <c r="E554" s="219"/>
      <c r="F554" s="217"/>
      <c r="G554" s="219"/>
      <c r="H554" s="91">
        <v>2079903</v>
      </c>
      <c r="I554" s="229" t="s">
        <v>887</v>
      </c>
      <c r="J554" s="235">
        <v>26702</v>
      </c>
      <c r="K554" s="29">
        <v>37047</v>
      </c>
      <c r="L554" s="29">
        <v>37047</v>
      </c>
      <c r="M554" s="236">
        <f>+L554/K554</f>
        <v>1</v>
      </c>
      <c r="N554" s="242">
        <v>46253</v>
      </c>
      <c r="O554" s="237">
        <f>+L554/N554-1</f>
        <v>-0.19903573822238563</v>
      </c>
      <c r="P554" s="238"/>
      <c r="T554" s="252"/>
      <c r="V554" s="91" t="s">
        <v>888</v>
      </c>
      <c r="W554" s="190" t="s">
        <v>849</v>
      </c>
      <c r="X554" s="190">
        <v>37794</v>
      </c>
      <c r="Y554" s="258"/>
    </row>
    <row r="555" spans="1:25" ht="18" customHeight="1">
      <c r="A555" s="218"/>
      <c r="B555" s="217"/>
      <c r="C555" s="217"/>
      <c r="D555" s="217"/>
      <c r="E555" s="219"/>
      <c r="F555" s="217"/>
      <c r="G555" s="219"/>
      <c r="H555" s="91">
        <v>2079999</v>
      </c>
      <c r="I555" s="241" t="s">
        <v>889</v>
      </c>
      <c r="J555" s="235">
        <v>1604</v>
      </c>
      <c r="K555" s="29">
        <v>2368</v>
      </c>
      <c r="L555" s="29">
        <v>2368</v>
      </c>
      <c r="M555" s="236">
        <f>+L555/K555</f>
        <v>1</v>
      </c>
      <c r="N555" s="242">
        <v>1948</v>
      </c>
      <c r="O555" s="237">
        <f>+L555/N555-1</f>
        <v>0.215605749486653</v>
      </c>
      <c r="P555" s="238"/>
      <c r="T555" s="252"/>
      <c r="V555" s="91" t="s">
        <v>890</v>
      </c>
      <c r="W555" s="190" t="s">
        <v>850</v>
      </c>
      <c r="X555" s="190">
        <v>8000</v>
      </c>
      <c r="Y555" s="256"/>
    </row>
    <row r="556" spans="1:25" s="187" customFormat="1" ht="18" customHeight="1">
      <c r="A556" s="263"/>
      <c r="B556" s="264"/>
      <c r="C556" s="264"/>
      <c r="D556" s="264"/>
      <c r="E556" s="265"/>
      <c r="F556" s="264"/>
      <c r="G556" s="265"/>
      <c r="H556" s="245">
        <v>208</v>
      </c>
      <c r="I556" s="241" t="s">
        <v>891</v>
      </c>
      <c r="J556" s="235">
        <v>4253</v>
      </c>
      <c r="K556" s="29">
        <v>6623</v>
      </c>
      <c r="L556" s="29">
        <v>6623</v>
      </c>
      <c r="M556" s="236">
        <f>+L556/K556</f>
        <v>1</v>
      </c>
      <c r="N556" s="242">
        <v>4699</v>
      </c>
      <c r="O556" s="237">
        <f>+L556/N556-1</f>
        <v>0.40944881889763773</v>
      </c>
      <c r="P556" s="238"/>
      <c r="T556" s="251"/>
      <c r="V556" s="91" t="s">
        <v>892</v>
      </c>
      <c r="W556" s="190" t="s">
        <v>851</v>
      </c>
      <c r="X556" s="190">
        <v>72893.72</v>
      </c>
      <c r="Y556" s="256"/>
    </row>
    <row r="557" spans="1:25" ht="18" customHeight="1">
      <c r="A557" s="218"/>
      <c r="B557" s="217"/>
      <c r="C557" s="217"/>
      <c r="D557" s="217"/>
      <c r="E557" s="219"/>
      <c r="F557" s="217"/>
      <c r="G557" s="219"/>
      <c r="H557" s="91">
        <v>20801</v>
      </c>
      <c r="I557" s="241" t="s">
        <v>893</v>
      </c>
      <c r="J557" s="235">
        <v>126</v>
      </c>
      <c r="K557" s="29">
        <v>114</v>
      </c>
      <c r="L557" s="29">
        <v>114</v>
      </c>
      <c r="M557" s="236">
        <f>+L557/K557</f>
        <v>1</v>
      </c>
      <c r="N557" s="266">
        <v>0</v>
      </c>
      <c r="O557" s="237"/>
      <c r="P557" s="238"/>
      <c r="T557" s="251" t="s">
        <v>894</v>
      </c>
      <c r="U557" s="190">
        <v>303195</v>
      </c>
      <c r="V557" s="245" t="s">
        <v>895</v>
      </c>
      <c r="W557" s="190" t="s">
        <v>26</v>
      </c>
      <c r="X557" s="190">
        <v>979458.44</v>
      </c>
      <c r="Y557" s="256"/>
    </row>
    <row r="558" spans="1:25" ht="18" customHeight="1">
      <c r="A558" s="218"/>
      <c r="B558" s="217"/>
      <c r="C558" s="217"/>
      <c r="D558" s="217"/>
      <c r="E558" s="219"/>
      <c r="F558" s="217"/>
      <c r="G558" s="219"/>
      <c r="H558" s="91">
        <v>2080101</v>
      </c>
      <c r="I558" s="241" t="s">
        <v>896</v>
      </c>
      <c r="J558" s="235">
        <v>0</v>
      </c>
      <c r="K558" s="29">
        <v>0</v>
      </c>
      <c r="L558" s="29">
        <v>0</v>
      </c>
      <c r="M558" s="236"/>
      <c r="N558" s="266">
        <v>0</v>
      </c>
      <c r="O558" s="237"/>
      <c r="P558" s="238"/>
      <c r="T558" s="252" t="s">
        <v>897</v>
      </c>
      <c r="U558" s="190">
        <v>52535</v>
      </c>
      <c r="V558" s="245" t="s">
        <v>897</v>
      </c>
      <c r="W558" s="190" t="s">
        <v>852</v>
      </c>
      <c r="X558" s="190">
        <v>63880.47</v>
      </c>
      <c r="Y558" s="256"/>
    </row>
    <row r="559" spans="1:25" ht="18" customHeight="1">
      <c r="A559" s="218"/>
      <c r="B559" s="217"/>
      <c r="C559" s="217"/>
      <c r="D559" s="217"/>
      <c r="E559" s="219"/>
      <c r="F559" s="217"/>
      <c r="G559" s="219"/>
      <c r="H559" s="91">
        <v>2080102</v>
      </c>
      <c r="I559" s="241" t="s">
        <v>898</v>
      </c>
      <c r="J559" s="235">
        <v>14601</v>
      </c>
      <c r="K559" s="29">
        <v>19786</v>
      </c>
      <c r="L559" s="29">
        <v>19786</v>
      </c>
      <c r="M559" s="236">
        <f>+L559/K559</f>
        <v>1</v>
      </c>
      <c r="N559" s="266">
        <v>28520</v>
      </c>
      <c r="O559" s="237">
        <f>+L559/N559-1</f>
        <v>-0.3062412342215989</v>
      </c>
      <c r="P559" s="238"/>
      <c r="T559" s="252" t="s">
        <v>899</v>
      </c>
      <c r="U559" s="190">
        <v>8806</v>
      </c>
      <c r="V559" s="91" t="s">
        <v>121</v>
      </c>
      <c r="W559" s="190" t="s">
        <v>88</v>
      </c>
      <c r="X559" s="190">
        <v>8278.38</v>
      </c>
      <c r="Y559" s="256"/>
    </row>
    <row r="560" spans="1:25" ht="18" customHeight="1">
      <c r="A560" s="218"/>
      <c r="B560" s="217"/>
      <c r="C560" s="217"/>
      <c r="D560" s="217"/>
      <c r="E560" s="219"/>
      <c r="F560" s="217"/>
      <c r="G560" s="219"/>
      <c r="H560" s="91">
        <v>2080103</v>
      </c>
      <c r="I560" s="241" t="s">
        <v>900</v>
      </c>
      <c r="J560" s="235">
        <v>5899</v>
      </c>
      <c r="K560" s="29">
        <v>7887</v>
      </c>
      <c r="L560" s="29">
        <v>7887</v>
      </c>
      <c r="M560" s="236">
        <f>+L560/K560</f>
        <v>1</v>
      </c>
      <c r="N560" s="266">
        <v>10919</v>
      </c>
      <c r="O560" s="237">
        <f>+L560/N560-1</f>
        <v>-0.27768110632841836</v>
      </c>
      <c r="P560" s="238"/>
      <c r="T560" s="252" t="s">
        <v>901</v>
      </c>
      <c r="U560" s="190">
        <v>11009</v>
      </c>
      <c r="V560" s="91" t="s">
        <v>91</v>
      </c>
      <c r="W560" s="190" t="s">
        <v>89</v>
      </c>
      <c r="X560" s="190">
        <v>56.61</v>
      </c>
      <c r="Y560" s="256"/>
    </row>
    <row r="561" spans="1:25" ht="18" customHeight="1">
      <c r="A561" s="218"/>
      <c r="B561" s="217"/>
      <c r="C561" s="217"/>
      <c r="D561" s="217"/>
      <c r="E561" s="219"/>
      <c r="F561" s="217"/>
      <c r="G561" s="219"/>
      <c r="H561" s="91">
        <v>2080104</v>
      </c>
      <c r="I561" s="241" t="s">
        <v>902</v>
      </c>
      <c r="J561" s="235">
        <v>0</v>
      </c>
      <c r="K561" s="29">
        <v>0</v>
      </c>
      <c r="L561" s="29">
        <v>0</v>
      </c>
      <c r="M561" s="236"/>
      <c r="N561" s="266">
        <v>0</v>
      </c>
      <c r="O561" s="237"/>
      <c r="P561" s="238"/>
      <c r="T561" s="252" t="s">
        <v>903</v>
      </c>
      <c r="U561" s="190">
        <v>0</v>
      </c>
      <c r="V561" s="91" t="s">
        <v>94</v>
      </c>
      <c r="W561" s="190" t="s">
        <v>92</v>
      </c>
      <c r="X561" s="190">
        <v>1</v>
      </c>
      <c r="Y561" s="256"/>
    </row>
    <row r="562" spans="1:25" ht="18" customHeight="1">
      <c r="A562" s="218"/>
      <c r="B562" s="217"/>
      <c r="C562" s="217"/>
      <c r="D562" s="217"/>
      <c r="E562" s="219"/>
      <c r="F562" s="217"/>
      <c r="G562" s="219"/>
      <c r="H562" s="91">
        <v>2080105</v>
      </c>
      <c r="I562" s="241" t="s">
        <v>904</v>
      </c>
      <c r="J562" s="235">
        <v>219</v>
      </c>
      <c r="K562" s="29">
        <v>269</v>
      </c>
      <c r="L562" s="29">
        <v>269</v>
      </c>
      <c r="M562" s="236">
        <f>+L562/K562</f>
        <v>1</v>
      </c>
      <c r="N562" s="242">
        <v>167</v>
      </c>
      <c r="O562" s="237">
        <f>+L562/N562-1</f>
        <v>0.6107784431137724</v>
      </c>
      <c r="P562" s="238"/>
      <c r="T562" s="252" t="s">
        <v>905</v>
      </c>
      <c r="U562" s="190">
        <v>114508</v>
      </c>
      <c r="V562" s="91" t="s">
        <v>906</v>
      </c>
      <c r="W562" s="190" t="s">
        <v>857</v>
      </c>
      <c r="X562" s="190">
        <v>97.64</v>
      </c>
      <c r="Y562" s="256"/>
    </row>
    <row r="563" spans="1:25" ht="18" customHeight="1">
      <c r="A563" s="218"/>
      <c r="B563" s="217"/>
      <c r="C563" s="217"/>
      <c r="D563" s="217"/>
      <c r="E563" s="219"/>
      <c r="F563" s="217"/>
      <c r="G563" s="219"/>
      <c r="H563" s="91">
        <v>2080106</v>
      </c>
      <c r="I563" s="229" t="s">
        <v>907</v>
      </c>
      <c r="J563" s="235"/>
      <c r="K563" s="29">
        <v>0</v>
      </c>
      <c r="L563" s="29">
        <v>0</v>
      </c>
      <c r="M563" s="236"/>
      <c r="N563" s="266"/>
      <c r="O563" s="237"/>
      <c r="P563" s="238"/>
      <c r="T563" s="252" t="s">
        <v>908</v>
      </c>
      <c r="U563" s="190">
        <v>0</v>
      </c>
      <c r="V563" s="91" t="s">
        <v>909</v>
      </c>
      <c r="W563" s="190" t="s">
        <v>858</v>
      </c>
      <c r="X563" s="190">
        <v>44.29</v>
      </c>
      <c r="Y563" s="256"/>
    </row>
    <row r="564" spans="1:25" ht="18" customHeight="1">
      <c r="A564" s="218"/>
      <c r="B564" s="217"/>
      <c r="C564" s="217"/>
      <c r="D564" s="217"/>
      <c r="E564" s="219"/>
      <c r="F564" s="217"/>
      <c r="G564" s="219"/>
      <c r="H564" s="91">
        <v>2080107</v>
      </c>
      <c r="I564" s="241" t="s">
        <v>910</v>
      </c>
      <c r="J564" s="235"/>
      <c r="K564" s="29">
        <v>0</v>
      </c>
      <c r="L564" s="29">
        <v>0</v>
      </c>
      <c r="M564" s="236"/>
      <c r="N564" s="266"/>
      <c r="O564" s="237"/>
      <c r="P564" s="238"/>
      <c r="T564" s="252" t="s">
        <v>911</v>
      </c>
      <c r="U564" s="190">
        <v>2594</v>
      </c>
      <c r="V564" s="91" t="s">
        <v>912</v>
      </c>
      <c r="W564" s="190" t="s">
        <v>859</v>
      </c>
      <c r="X564" s="190">
        <v>3399.07</v>
      </c>
      <c r="Y564" s="256"/>
    </row>
    <row r="565" spans="1:25" ht="18" customHeight="1">
      <c r="A565" s="218"/>
      <c r="B565" s="217"/>
      <c r="C565" s="217"/>
      <c r="D565" s="217"/>
      <c r="E565" s="219"/>
      <c r="F565" s="217"/>
      <c r="G565" s="219"/>
      <c r="H565" s="91">
        <v>2080108</v>
      </c>
      <c r="I565" s="241" t="s">
        <v>913</v>
      </c>
      <c r="J565" s="235"/>
      <c r="K565" s="29">
        <v>0</v>
      </c>
      <c r="L565" s="29">
        <v>0</v>
      </c>
      <c r="M565" s="236"/>
      <c r="N565" s="266"/>
      <c r="O565" s="237"/>
      <c r="P565" s="238"/>
      <c r="T565" s="252" t="s">
        <v>914</v>
      </c>
      <c r="U565" s="190">
        <v>944</v>
      </c>
      <c r="V565" s="91" t="s">
        <v>915</v>
      </c>
      <c r="W565" s="190" t="s">
        <v>860</v>
      </c>
      <c r="X565" s="190">
        <v>946.33</v>
      </c>
      <c r="Y565" s="256"/>
    </row>
    <row r="566" spans="1:25" ht="18" customHeight="1">
      <c r="A566" s="218"/>
      <c r="B566" s="217"/>
      <c r="C566" s="217"/>
      <c r="D566" s="217"/>
      <c r="E566" s="219"/>
      <c r="F566" s="217"/>
      <c r="G566" s="219"/>
      <c r="H566" s="91">
        <v>2080109</v>
      </c>
      <c r="I566" s="274" t="s">
        <v>916</v>
      </c>
      <c r="J566" s="235"/>
      <c r="K566" s="29">
        <v>0</v>
      </c>
      <c r="L566" s="29">
        <v>0</v>
      </c>
      <c r="M566" s="236"/>
      <c r="N566" s="242"/>
      <c r="O566" s="237"/>
      <c r="P566" s="238"/>
      <c r="T566" s="252" t="s">
        <v>917</v>
      </c>
      <c r="U566" s="190">
        <v>18491</v>
      </c>
      <c r="V566" s="91" t="s">
        <v>190</v>
      </c>
      <c r="W566" s="190" t="s">
        <v>189</v>
      </c>
      <c r="X566" s="190">
        <v>0</v>
      </c>
      <c r="Y566" s="256"/>
    </row>
    <row r="567" spans="1:25" ht="18" customHeight="1">
      <c r="A567" s="218"/>
      <c r="B567" s="217"/>
      <c r="C567" s="217"/>
      <c r="D567" s="217"/>
      <c r="E567" s="219"/>
      <c r="F567" s="217"/>
      <c r="G567" s="219"/>
      <c r="H567" s="91">
        <v>2080110</v>
      </c>
      <c r="I567" s="229" t="s">
        <v>918</v>
      </c>
      <c r="J567" s="235">
        <v>164</v>
      </c>
      <c r="K567" s="29">
        <v>299</v>
      </c>
      <c r="L567" s="29">
        <v>299</v>
      </c>
      <c r="M567" s="236">
        <f>+L567/K567</f>
        <v>1</v>
      </c>
      <c r="N567" s="242">
        <v>216</v>
      </c>
      <c r="O567" s="237">
        <f>+L567/N567-1</f>
        <v>0.3842592592592593</v>
      </c>
      <c r="P567" s="238"/>
      <c r="T567" s="252" t="s">
        <v>919</v>
      </c>
      <c r="U567" s="190">
        <v>7661</v>
      </c>
      <c r="V567" s="91" t="s">
        <v>920</v>
      </c>
      <c r="W567" s="190" t="s">
        <v>862</v>
      </c>
      <c r="X567" s="190">
        <v>37497.35</v>
      </c>
      <c r="Y567" s="271"/>
    </row>
    <row r="568" spans="1:25" ht="18" customHeight="1">
      <c r="A568" s="218"/>
      <c r="B568" s="217"/>
      <c r="C568" s="217"/>
      <c r="D568" s="217"/>
      <c r="E568" s="219"/>
      <c r="F568" s="217"/>
      <c r="G568" s="219"/>
      <c r="H568" s="91">
        <v>2080111</v>
      </c>
      <c r="I568" s="241" t="s">
        <v>921</v>
      </c>
      <c r="J568" s="235"/>
      <c r="K568" s="29">
        <v>0</v>
      </c>
      <c r="L568" s="29">
        <v>0</v>
      </c>
      <c r="M568" s="236"/>
      <c r="N568" s="242">
        <v>0</v>
      </c>
      <c r="O568" s="237"/>
      <c r="P568" s="272"/>
      <c r="T568" s="252" t="s">
        <v>922</v>
      </c>
      <c r="U568" s="190">
        <v>2831</v>
      </c>
      <c r="V568" s="91" t="s">
        <v>923</v>
      </c>
      <c r="W568" s="190" t="s">
        <v>864</v>
      </c>
      <c r="X568" s="190">
        <v>1673.54</v>
      </c>
      <c r="Y568" s="256"/>
    </row>
    <row r="569" spans="1:25" ht="18" customHeight="1">
      <c r="A569" s="218"/>
      <c r="B569" s="217"/>
      <c r="C569" s="217"/>
      <c r="D569" s="217"/>
      <c r="E569" s="219"/>
      <c r="F569" s="217"/>
      <c r="G569" s="219"/>
      <c r="H569" s="91">
        <v>2080112</v>
      </c>
      <c r="I569" s="241" t="s">
        <v>924</v>
      </c>
      <c r="J569" s="235"/>
      <c r="K569" s="29">
        <v>0</v>
      </c>
      <c r="L569" s="29">
        <v>0</v>
      </c>
      <c r="M569" s="236"/>
      <c r="N569" s="242">
        <v>0</v>
      </c>
      <c r="O569" s="237"/>
      <c r="P569" s="238"/>
      <c r="T569" s="252" t="s">
        <v>925</v>
      </c>
      <c r="U569" s="190">
        <v>0</v>
      </c>
      <c r="V569" s="91" t="s">
        <v>926</v>
      </c>
      <c r="W569" s="190" t="s">
        <v>866</v>
      </c>
      <c r="X569" s="190">
        <v>1431.27</v>
      </c>
      <c r="Y569" s="256"/>
    </row>
    <row r="570" spans="1:25" ht="18" customHeight="1">
      <c r="A570" s="218"/>
      <c r="B570" s="217"/>
      <c r="C570" s="217"/>
      <c r="D570" s="217"/>
      <c r="E570" s="219"/>
      <c r="F570" s="217"/>
      <c r="G570" s="219"/>
      <c r="H570" s="91">
        <v>2080199</v>
      </c>
      <c r="I570" s="241" t="s">
        <v>927</v>
      </c>
      <c r="J570" s="235"/>
      <c r="K570" s="29">
        <v>0</v>
      </c>
      <c r="L570" s="29">
        <v>0</v>
      </c>
      <c r="M570" s="236"/>
      <c r="N570" s="242">
        <v>0</v>
      </c>
      <c r="O570" s="237"/>
      <c r="P570" s="238"/>
      <c r="T570" s="252" t="s">
        <v>928</v>
      </c>
      <c r="U570" s="190">
        <v>3940</v>
      </c>
      <c r="V570" s="91" t="s">
        <v>929</v>
      </c>
      <c r="W570" s="190" t="s">
        <v>868</v>
      </c>
      <c r="X570" s="190">
        <v>432</v>
      </c>
      <c r="Y570" s="256"/>
    </row>
    <row r="571" spans="1:25" ht="18" customHeight="1">
      <c r="A571" s="218"/>
      <c r="B571" s="217"/>
      <c r="C571" s="217"/>
      <c r="D571" s="217"/>
      <c r="E571" s="219"/>
      <c r="F571" s="217"/>
      <c r="G571" s="219"/>
      <c r="H571" s="91">
        <v>20802</v>
      </c>
      <c r="I571" s="241" t="s">
        <v>930</v>
      </c>
      <c r="J571" s="235"/>
      <c r="K571" s="29">
        <v>0</v>
      </c>
      <c r="L571" s="29">
        <v>0</v>
      </c>
      <c r="M571" s="236"/>
      <c r="N571" s="242">
        <v>0</v>
      </c>
      <c r="O571" s="237"/>
      <c r="P571" s="238"/>
      <c r="T571" s="252" t="s">
        <v>931</v>
      </c>
      <c r="U571" s="190">
        <v>0</v>
      </c>
      <c r="V571" s="91" t="s">
        <v>932</v>
      </c>
      <c r="W571" s="190" t="s">
        <v>870</v>
      </c>
      <c r="X571" s="190">
        <v>10022.99</v>
      </c>
      <c r="Y571" s="256"/>
    </row>
    <row r="572" spans="1:25" ht="18" customHeight="1">
      <c r="A572" s="218"/>
      <c r="B572" s="217"/>
      <c r="C572" s="217"/>
      <c r="D572" s="217"/>
      <c r="E572" s="219"/>
      <c r="F572" s="217"/>
      <c r="G572" s="219"/>
      <c r="H572" s="91">
        <v>2080201</v>
      </c>
      <c r="I572" s="241" t="s">
        <v>933</v>
      </c>
      <c r="J572" s="235"/>
      <c r="K572" s="29">
        <v>0</v>
      </c>
      <c r="L572" s="29">
        <v>0</v>
      </c>
      <c r="M572" s="236"/>
      <c r="N572" s="242">
        <v>0</v>
      </c>
      <c r="O572" s="237"/>
      <c r="P572" s="238"/>
      <c r="T572" s="252" t="s">
        <v>934</v>
      </c>
      <c r="U572" s="190">
        <v>350</v>
      </c>
      <c r="V572" s="245" t="s">
        <v>899</v>
      </c>
      <c r="W572" s="190" t="s">
        <v>872</v>
      </c>
      <c r="X572" s="190">
        <v>15066.53</v>
      </c>
      <c r="Y572" s="260"/>
    </row>
    <row r="573" spans="1:25" ht="18" customHeight="1">
      <c r="A573" s="218"/>
      <c r="B573" s="217"/>
      <c r="C573" s="217"/>
      <c r="D573" s="217"/>
      <c r="E573" s="219"/>
      <c r="F573" s="217"/>
      <c r="G573" s="219"/>
      <c r="H573" s="91">
        <v>2080202</v>
      </c>
      <c r="I573" s="241" t="s">
        <v>935</v>
      </c>
      <c r="J573" s="235"/>
      <c r="K573" s="243">
        <v>0</v>
      </c>
      <c r="L573" s="243">
        <v>0</v>
      </c>
      <c r="M573" s="236"/>
      <c r="N573" s="242">
        <v>0</v>
      </c>
      <c r="O573" s="237"/>
      <c r="P573" s="238"/>
      <c r="T573" s="252" t="s">
        <v>936</v>
      </c>
      <c r="U573" s="190">
        <v>0</v>
      </c>
      <c r="V573" s="91" t="s">
        <v>121</v>
      </c>
      <c r="W573" s="190" t="s">
        <v>88</v>
      </c>
      <c r="X573" s="190">
        <v>2246.78</v>
      </c>
      <c r="Y573" s="256"/>
    </row>
    <row r="574" spans="1:25" ht="18" customHeight="1">
      <c r="A574" s="218"/>
      <c r="B574" s="217"/>
      <c r="C574" s="217"/>
      <c r="D574" s="217"/>
      <c r="E574" s="219"/>
      <c r="F574" s="217"/>
      <c r="G574" s="219"/>
      <c r="H574" s="91">
        <v>2080203</v>
      </c>
      <c r="I574" s="241" t="s">
        <v>937</v>
      </c>
      <c r="J574" s="235"/>
      <c r="K574" s="29">
        <v>0</v>
      </c>
      <c r="L574" s="29">
        <v>0</v>
      </c>
      <c r="M574" s="236"/>
      <c r="N574" s="242">
        <v>0</v>
      </c>
      <c r="O574" s="237"/>
      <c r="P574" s="238"/>
      <c r="T574" s="252" t="s">
        <v>938</v>
      </c>
      <c r="U574" s="190">
        <v>0</v>
      </c>
      <c r="V574" s="91" t="s">
        <v>91</v>
      </c>
      <c r="W574" s="190" t="s">
        <v>89</v>
      </c>
      <c r="X574" s="190">
        <v>0</v>
      </c>
      <c r="Y574" s="256"/>
    </row>
    <row r="575" spans="1:25" ht="18" customHeight="1">
      <c r="A575" s="218"/>
      <c r="B575" s="217"/>
      <c r="C575" s="217"/>
      <c r="D575" s="217"/>
      <c r="E575" s="219"/>
      <c r="F575" s="217"/>
      <c r="G575" s="219"/>
      <c r="H575" s="91">
        <v>2080204</v>
      </c>
      <c r="I575" s="241" t="s">
        <v>939</v>
      </c>
      <c r="J575" s="235"/>
      <c r="K575" s="29">
        <v>0</v>
      </c>
      <c r="L575" s="29">
        <v>0</v>
      </c>
      <c r="M575" s="236"/>
      <c r="N575" s="242">
        <v>0</v>
      </c>
      <c r="O575" s="237"/>
      <c r="P575" s="238"/>
      <c r="T575" s="252" t="s">
        <v>940</v>
      </c>
      <c r="U575" s="190">
        <v>0</v>
      </c>
      <c r="V575" s="91" t="s">
        <v>94</v>
      </c>
      <c r="W575" s="190" t="s">
        <v>92</v>
      </c>
      <c r="X575" s="190">
        <v>544.41</v>
      </c>
      <c r="Y575" s="256"/>
    </row>
    <row r="576" spans="1:25" ht="18" customHeight="1">
      <c r="A576" s="218"/>
      <c r="B576" s="217"/>
      <c r="C576" s="217"/>
      <c r="D576" s="217"/>
      <c r="E576" s="219"/>
      <c r="F576" s="217"/>
      <c r="G576" s="219"/>
      <c r="H576" s="91">
        <v>2080205</v>
      </c>
      <c r="I576" s="241" t="s">
        <v>941</v>
      </c>
      <c r="J576" s="235"/>
      <c r="K576" s="29">
        <v>0</v>
      </c>
      <c r="L576" s="29">
        <v>0</v>
      </c>
      <c r="M576" s="236"/>
      <c r="N576" s="242">
        <v>0</v>
      </c>
      <c r="O576" s="237"/>
      <c r="P576" s="238"/>
      <c r="T576" s="252" t="s">
        <v>942</v>
      </c>
      <c r="U576" s="190">
        <v>79526</v>
      </c>
      <c r="V576" s="91" t="s">
        <v>943</v>
      </c>
      <c r="W576" s="190" t="s">
        <v>874</v>
      </c>
      <c r="X576" s="190">
        <v>1500</v>
      </c>
      <c r="Y576" s="256"/>
    </row>
    <row r="577" spans="1:25" ht="18" customHeight="1">
      <c r="A577" s="218"/>
      <c r="B577" s="217"/>
      <c r="C577" s="217"/>
      <c r="D577" s="217"/>
      <c r="E577" s="219"/>
      <c r="F577" s="217"/>
      <c r="G577" s="219"/>
      <c r="H577" s="91">
        <v>2080206</v>
      </c>
      <c r="I577" s="241" t="s">
        <v>944</v>
      </c>
      <c r="J577" s="235">
        <v>164</v>
      </c>
      <c r="K577" s="29">
        <v>299</v>
      </c>
      <c r="L577" s="29">
        <v>299</v>
      </c>
      <c r="M577" s="236">
        <f>+L577/K577</f>
        <v>1</v>
      </c>
      <c r="N577" s="242">
        <v>216</v>
      </c>
      <c r="O577" s="237">
        <f>+L577/N577-1</f>
        <v>0.3842592592592593</v>
      </c>
      <c r="P577" s="238"/>
      <c r="T577" s="252"/>
      <c r="V577" s="91" t="s">
        <v>945</v>
      </c>
      <c r="W577" s="190" t="s">
        <v>875</v>
      </c>
      <c r="X577" s="190">
        <v>340.27</v>
      </c>
      <c r="Y577" s="256"/>
    </row>
    <row r="578" spans="1:25" ht="18" customHeight="1">
      <c r="A578" s="218"/>
      <c r="B578" s="217"/>
      <c r="C578" s="217"/>
      <c r="D578" s="217"/>
      <c r="E578" s="219"/>
      <c r="F578" s="217"/>
      <c r="G578" s="219"/>
      <c r="H578" s="91">
        <v>2080207</v>
      </c>
      <c r="I578" s="229" t="s">
        <v>946</v>
      </c>
      <c r="J578" s="235">
        <v>6</v>
      </c>
      <c r="K578" s="29">
        <v>40</v>
      </c>
      <c r="L578" s="29">
        <v>40</v>
      </c>
      <c r="M578" s="236">
        <f>+L578/K578</f>
        <v>1</v>
      </c>
      <c r="N578" s="242">
        <v>12</v>
      </c>
      <c r="O578" s="237">
        <f>+L578/N578-1</f>
        <v>2.3333333333333335</v>
      </c>
      <c r="P578" s="238"/>
      <c r="T578" s="252"/>
      <c r="V578" s="91" t="s">
        <v>947</v>
      </c>
      <c r="W578" s="190" t="s">
        <v>877</v>
      </c>
      <c r="X578" s="190">
        <v>1137.33</v>
      </c>
      <c r="Y578" s="256"/>
    </row>
    <row r="579" spans="1:25" ht="18" customHeight="1">
      <c r="A579" s="218"/>
      <c r="B579" s="217"/>
      <c r="C579" s="217"/>
      <c r="D579" s="217"/>
      <c r="E579" s="219"/>
      <c r="F579" s="217"/>
      <c r="G579" s="219"/>
      <c r="H579" s="91">
        <v>2080208</v>
      </c>
      <c r="I579" s="241" t="s">
        <v>948</v>
      </c>
      <c r="J579" s="235">
        <v>0</v>
      </c>
      <c r="K579" s="29">
        <v>0</v>
      </c>
      <c r="L579" s="29">
        <v>0</v>
      </c>
      <c r="M579" s="236"/>
      <c r="N579" s="242">
        <v>10</v>
      </c>
      <c r="O579" s="237">
        <f>+L579/N579-1</f>
        <v>-1</v>
      </c>
      <c r="P579" s="238"/>
      <c r="T579" s="252"/>
      <c r="V579" s="91" t="s">
        <v>949</v>
      </c>
      <c r="W579" s="190" t="s">
        <v>879</v>
      </c>
      <c r="X579" s="190">
        <v>118.45</v>
      </c>
      <c r="Y579" s="256"/>
    </row>
    <row r="580" spans="1:25" ht="18" customHeight="1">
      <c r="A580" s="218"/>
      <c r="B580" s="217"/>
      <c r="C580" s="217"/>
      <c r="D580" s="217"/>
      <c r="E580" s="219"/>
      <c r="F580" s="217"/>
      <c r="G580" s="219"/>
      <c r="H580" s="91">
        <v>2080209</v>
      </c>
      <c r="I580" s="241" t="s">
        <v>950</v>
      </c>
      <c r="J580" s="235">
        <v>0</v>
      </c>
      <c r="K580" s="29">
        <v>25</v>
      </c>
      <c r="L580" s="29">
        <v>25</v>
      </c>
      <c r="M580" s="236">
        <f>+L580/K580</f>
        <v>1</v>
      </c>
      <c r="N580" s="242">
        <v>2</v>
      </c>
      <c r="O580" s="237">
        <f>+L580/N580-1</f>
        <v>11.5</v>
      </c>
      <c r="P580" s="238"/>
      <c r="T580" s="252"/>
      <c r="V580" s="91" t="s">
        <v>951</v>
      </c>
      <c r="W580" s="190" t="s">
        <v>881</v>
      </c>
      <c r="X580" s="190">
        <v>57.69</v>
      </c>
      <c r="Y580" s="256"/>
    </row>
    <row r="581" spans="1:25" ht="18" customHeight="1">
      <c r="A581" s="218"/>
      <c r="B581" s="217"/>
      <c r="C581" s="217"/>
      <c r="D581" s="217"/>
      <c r="E581" s="219"/>
      <c r="F581" s="217"/>
      <c r="G581" s="219"/>
      <c r="H581" s="91">
        <v>2080299</v>
      </c>
      <c r="I581" s="241" t="s">
        <v>952</v>
      </c>
      <c r="J581" s="235">
        <v>0</v>
      </c>
      <c r="K581" s="29">
        <v>0</v>
      </c>
      <c r="L581" s="29">
        <v>0</v>
      </c>
      <c r="M581" s="236"/>
      <c r="N581" s="242">
        <v>0</v>
      </c>
      <c r="O581" s="237"/>
      <c r="P581" s="238"/>
      <c r="T581" s="252"/>
      <c r="V581" s="91" t="s">
        <v>953</v>
      </c>
      <c r="W581" s="190" t="s">
        <v>883</v>
      </c>
      <c r="X581" s="190">
        <v>974.86</v>
      </c>
      <c r="Y581" s="256"/>
    </row>
    <row r="582" spans="1:25" ht="18" customHeight="1">
      <c r="A582" s="218"/>
      <c r="B582" s="217"/>
      <c r="C582" s="217"/>
      <c r="D582" s="217"/>
      <c r="E582" s="219"/>
      <c r="F582" s="217"/>
      <c r="G582" s="219"/>
      <c r="H582" s="91">
        <v>20803</v>
      </c>
      <c r="I582" s="241" t="s">
        <v>954</v>
      </c>
      <c r="J582" s="235">
        <v>0</v>
      </c>
      <c r="K582" s="29">
        <v>0</v>
      </c>
      <c r="L582" s="29">
        <v>0</v>
      </c>
      <c r="M582" s="236"/>
      <c r="N582" s="242">
        <v>0</v>
      </c>
      <c r="O582" s="237"/>
      <c r="P582" s="238"/>
      <c r="T582" s="252"/>
      <c r="V582" s="91" t="s">
        <v>955</v>
      </c>
      <c r="W582" s="190" t="s">
        <v>885</v>
      </c>
      <c r="X582" s="190">
        <v>8146.75</v>
      </c>
      <c r="Y582" s="256"/>
    </row>
    <row r="583" spans="1:25" ht="18" customHeight="1">
      <c r="A583" s="218"/>
      <c r="B583" s="217"/>
      <c r="C583" s="217"/>
      <c r="D583" s="217"/>
      <c r="E583" s="219"/>
      <c r="F583" s="217"/>
      <c r="G583" s="219"/>
      <c r="H583" s="91">
        <v>2080301</v>
      </c>
      <c r="I583" s="241" t="s">
        <v>956</v>
      </c>
      <c r="J583" s="235">
        <v>0</v>
      </c>
      <c r="K583" s="29">
        <v>0</v>
      </c>
      <c r="L583" s="29">
        <v>0</v>
      </c>
      <c r="M583" s="236"/>
      <c r="N583" s="242">
        <v>0</v>
      </c>
      <c r="O583" s="237"/>
      <c r="P583" s="238"/>
      <c r="T583" s="252"/>
      <c r="V583" s="245" t="s">
        <v>901</v>
      </c>
      <c r="W583" s="190" t="s">
        <v>957</v>
      </c>
      <c r="Y583" s="259"/>
    </row>
    <row r="584" spans="1:25" ht="18" customHeight="1">
      <c r="A584" s="218"/>
      <c r="B584" s="217"/>
      <c r="C584" s="217"/>
      <c r="D584" s="217"/>
      <c r="E584" s="219"/>
      <c r="F584" s="217"/>
      <c r="G584" s="219"/>
      <c r="H584" s="91">
        <v>2080302</v>
      </c>
      <c r="I584" s="241" t="s">
        <v>958</v>
      </c>
      <c r="J584" s="235">
        <v>0</v>
      </c>
      <c r="K584" s="29">
        <v>0</v>
      </c>
      <c r="L584" s="29">
        <v>0</v>
      </c>
      <c r="M584" s="236"/>
      <c r="N584" s="242">
        <v>0</v>
      </c>
      <c r="O584" s="237"/>
      <c r="P584" s="238"/>
      <c r="T584" s="252"/>
      <c r="V584" s="91" t="s">
        <v>959</v>
      </c>
      <c r="W584" s="190" t="s">
        <v>960</v>
      </c>
      <c r="Y584" s="256"/>
    </row>
    <row r="585" spans="1:25" ht="18" customHeight="1">
      <c r="A585" s="218"/>
      <c r="B585" s="217"/>
      <c r="C585" s="217"/>
      <c r="D585" s="217"/>
      <c r="E585" s="219"/>
      <c r="F585" s="217"/>
      <c r="G585" s="219"/>
      <c r="H585" s="91">
        <v>2080303</v>
      </c>
      <c r="I585" s="241" t="s">
        <v>961</v>
      </c>
      <c r="J585" s="235">
        <v>6</v>
      </c>
      <c r="K585" s="29">
        <v>15</v>
      </c>
      <c r="L585" s="29">
        <v>15</v>
      </c>
      <c r="M585" s="236">
        <f>+L585/K585</f>
        <v>1</v>
      </c>
      <c r="N585" s="242">
        <v>0</v>
      </c>
      <c r="O585" s="237"/>
      <c r="P585" s="238"/>
      <c r="T585" s="252"/>
      <c r="V585" s="91" t="s">
        <v>962</v>
      </c>
      <c r="W585" s="190" t="s">
        <v>887</v>
      </c>
      <c r="X585" s="190">
        <v>171757.38</v>
      </c>
      <c r="Y585" s="256"/>
    </row>
    <row r="586" spans="1:25" ht="18" customHeight="1">
      <c r="A586" s="218"/>
      <c r="B586" s="217"/>
      <c r="C586" s="217"/>
      <c r="D586" s="217"/>
      <c r="E586" s="219"/>
      <c r="F586" s="217"/>
      <c r="G586" s="219"/>
      <c r="H586" s="91">
        <v>2080304</v>
      </c>
      <c r="I586" s="229" t="s">
        <v>963</v>
      </c>
      <c r="J586" s="235"/>
      <c r="K586" s="29">
        <v>0</v>
      </c>
      <c r="L586" s="29">
        <v>0</v>
      </c>
      <c r="M586" s="236"/>
      <c r="N586" s="242"/>
      <c r="O586" s="237"/>
      <c r="P586" s="238"/>
      <c r="T586" s="252"/>
      <c r="V586" s="91" t="s">
        <v>964</v>
      </c>
      <c r="W586" s="190" t="s">
        <v>889</v>
      </c>
      <c r="X586" s="190">
        <v>61061.88</v>
      </c>
      <c r="Y586" s="256"/>
    </row>
    <row r="587" spans="1:25" ht="18" customHeight="1">
      <c r="A587" s="218"/>
      <c r="B587" s="217"/>
      <c r="C587" s="217"/>
      <c r="D587" s="217"/>
      <c r="E587" s="219"/>
      <c r="F587" s="217"/>
      <c r="G587" s="219"/>
      <c r="H587" s="91">
        <v>2080305</v>
      </c>
      <c r="I587" s="241" t="s">
        <v>965</v>
      </c>
      <c r="J587" s="235"/>
      <c r="K587" s="29">
        <v>0</v>
      </c>
      <c r="L587" s="29">
        <v>0</v>
      </c>
      <c r="M587" s="236"/>
      <c r="N587" s="242"/>
      <c r="O587" s="237"/>
      <c r="P587" s="238"/>
      <c r="T587" s="252"/>
      <c r="V587" s="91" t="s">
        <v>966</v>
      </c>
      <c r="W587" s="190" t="s">
        <v>891</v>
      </c>
      <c r="X587" s="190">
        <v>110562.51</v>
      </c>
      <c r="Y587" s="256"/>
    </row>
    <row r="588" spans="1:25" ht="18" customHeight="1">
      <c r="A588" s="218"/>
      <c r="B588" s="217"/>
      <c r="C588" s="217"/>
      <c r="D588" s="217"/>
      <c r="E588" s="219"/>
      <c r="F588" s="217"/>
      <c r="G588" s="219"/>
      <c r="H588" s="91">
        <v>2080308</v>
      </c>
      <c r="I588" s="241" t="s">
        <v>967</v>
      </c>
      <c r="J588" s="235"/>
      <c r="K588" s="29">
        <v>0</v>
      </c>
      <c r="L588" s="29">
        <v>0</v>
      </c>
      <c r="M588" s="236"/>
      <c r="N588" s="242"/>
      <c r="O588" s="237"/>
      <c r="P588" s="238"/>
      <c r="T588" s="252"/>
      <c r="V588" s="91" t="s">
        <v>968</v>
      </c>
      <c r="W588" s="275" t="s">
        <v>893</v>
      </c>
      <c r="X588" s="275">
        <v>0</v>
      </c>
      <c r="Y588" s="256"/>
    </row>
    <row r="589" spans="1:25" ht="18" customHeight="1">
      <c r="A589" s="218"/>
      <c r="B589" s="217"/>
      <c r="C589" s="217"/>
      <c r="D589" s="217"/>
      <c r="E589" s="219"/>
      <c r="F589" s="217"/>
      <c r="G589" s="219"/>
      <c r="H589" s="91">
        <v>2080399</v>
      </c>
      <c r="I589" s="241" t="s">
        <v>969</v>
      </c>
      <c r="J589" s="235"/>
      <c r="K589" s="29">
        <v>0</v>
      </c>
      <c r="L589" s="29">
        <v>0</v>
      </c>
      <c r="M589" s="236"/>
      <c r="N589" s="242"/>
      <c r="O589" s="237"/>
      <c r="P589" s="238"/>
      <c r="T589" s="252"/>
      <c r="V589" s="91" t="s">
        <v>970</v>
      </c>
      <c r="W589" s="275" t="s">
        <v>896</v>
      </c>
      <c r="X589" s="275">
        <v>0</v>
      </c>
      <c r="Y589" s="256"/>
    </row>
    <row r="590" spans="1:25" ht="18" customHeight="1">
      <c r="A590" s="218"/>
      <c r="B590" s="217"/>
      <c r="C590" s="217"/>
      <c r="D590" s="217"/>
      <c r="E590" s="219"/>
      <c r="F590" s="217"/>
      <c r="G590" s="219"/>
      <c r="H590" s="91">
        <v>20804</v>
      </c>
      <c r="I590" s="241" t="s">
        <v>971</v>
      </c>
      <c r="J590" s="235"/>
      <c r="K590" s="29">
        <v>0</v>
      </c>
      <c r="L590" s="29">
        <v>0</v>
      </c>
      <c r="M590" s="236"/>
      <c r="N590" s="242"/>
      <c r="O590" s="237"/>
      <c r="P590" s="238"/>
      <c r="T590" s="252"/>
      <c r="V590" s="91" t="s">
        <v>972</v>
      </c>
      <c r="W590" s="275" t="s">
        <v>898</v>
      </c>
      <c r="X590" s="275"/>
      <c r="Y590" s="256"/>
    </row>
    <row r="591" spans="1:25" ht="18" customHeight="1">
      <c r="A591" s="218"/>
      <c r="B591" s="217"/>
      <c r="C591" s="217"/>
      <c r="D591" s="217"/>
      <c r="E591" s="219"/>
      <c r="F591" s="217"/>
      <c r="G591" s="219"/>
      <c r="H591" s="91">
        <v>2080402</v>
      </c>
      <c r="I591" s="241" t="s">
        <v>973</v>
      </c>
      <c r="J591" s="235"/>
      <c r="K591" s="29">
        <v>0</v>
      </c>
      <c r="L591" s="29">
        <v>0</v>
      </c>
      <c r="M591" s="236"/>
      <c r="N591" s="242"/>
      <c r="O591" s="237"/>
      <c r="P591" s="238"/>
      <c r="T591" s="252"/>
      <c r="V591" s="245" t="s">
        <v>903</v>
      </c>
      <c r="W591" s="275" t="s">
        <v>900</v>
      </c>
      <c r="X591" s="275"/>
      <c r="Y591" s="256"/>
    </row>
    <row r="592" spans="1:25" ht="18" customHeight="1">
      <c r="A592" s="218"/>
      <c r="B592" s="217"/>
      <c r="C592" s="217"/>
      <c r="D592" s="217"/>
      <c r="E592" s="219"/>
      <c r="F592" s="217"/>
      <c r="G592" s="219"/>
      <c r="H592" s="91">
        <v>20805</v>
      </c>
      <c r="I592" s="229" t="s">
        <v>974</v>
      </c>
      <c r="J592" s="235"/>
      <c r="K592" s="29">
        <v>0</v>
      </c>
      <c r="L592" s="29">
        <v>0</v>
      </c>
      <c r="M592" s="236"/>
      <c r="N592" s="242"/>
      <c r="O592" s="237"/>
      <c r="P592" s="238"/>
      <c r="T592" s="252"/>
      <c r="V592" s="91" t="s">
        <v>975</v>
      </c>
      <c r="W592" s="187" t="s">
        <v>902</v>
      </c>
      <c r="X592" s="187"/>
      <c r="Y592" s="256"/>
    </row>
    <row r="593" spans="1:25" ht="18" customHeight="1">
      <c r="A593" s="218"/>
      <c r="B593" s="217"/>
      <c r="C593" s="217"/>
      <c r="D593" s="217"/>
      <c r="E593" s="219"/>
      <c r="F593" s="217"/>
      <c r="G593" s="219"/>
      <c r="H593" s="91"/>
      <c r="I593" s="241" t="s">
        <v>976</v>
      </c>
      <c r="J593" s="235"/>
      <c r="K593" s="29">
        <v>0</v>
      </c>
      <c r="L593" s="29">
        <v>0</v>
      </c>
      <c r="M593" s="236"/>
      <c r="N593" s="242"/>
      <c r="O593" s="237"/>
      <c r="P593" s="238"/>
      <c r="T593" s="252"/>
      <c r="V593" s="91"/>
      <c r="W593" s="187"/>
      <c r="X593" s="187"/>
      <c r="Y593" s="256"/>
    </row>
    <row r="594" spans="1:25" ht="18" customHeight="1">
      <c r="A594" s="218"/>
      <c r="B594" s="217"/>
      <c r="C594" s="217"/>
      <c r="D594" s="217"/>
      <c r="E594" s="219"/>
      <c r="F594" s="217"/>
      <c r="G594" s="219"/>
      <c r="H594" s="91"/>
      <c r="I594" s="241" t="s">
        <v>977</v>
      </c>
      <c r="J594" s="235"/>
      <c r="K594" s="29">
        <v>0</v>
      </c>
      <c r="L594" s="29">
        <v>0</v>
      </c>
      <c r="M594" s="236"/>
      <c r="N594" s="242"/>
      <c r="O594" s="237"/>
      <c r="P594" s="238"/>
      <c r="T594" s="252"/>
      <c r="V594" s="91"/>
      <c r="W594" s="187"/>
      <c r="X594" s="187"/>
      <c r="Y594" s="256"/>
    </row>
    <row r="595" spans="1:25" ht="18" customHeight="1">
      <c r="A595" s="218"/>
      <c r="B595" s="217"/>
      <c r="C595" s="217"/>
      <c r="D595" s="217"/>
      <c r="E595" s="219"/>
      <c r="F595" s="217"/>
      <c r="G595" s="219"/>
      <c r="H595" s="91"/>
      <c r="I595" s="241" t="s">
        <v>978</v>
      </c>
      <c r="J595" s="235"/>
      <c r="K595" s="29">
        <v>0</v>
      </c>
      <c r="L595" s="29">
        <v>0</v>
      </c>
      <c r="M595" s="236"/>
      <c r="N595" s="242"/>
      <c r="O595" s="237"/>
      <c r="P595" s="238"/>
      <c r="T595" s="252"/>
      <c r="V595" s="91"/>
      <c r="W595" s="187"/>
      <c r="X595" s="187"/>
      <c r="Y595" s="256"/>
    </row>
    <row r="596" spans="1:25" ht="18" customHeight="1">
      <c r="A596" s="218"/>
      <c r="B596" s="217"/>
      <c r="C596" s="217"/>
      <c r="D596" s="217"/>
      <c r="E596" s="219"/>
      <c r="F596" s="217"/>
      <c r="G596" s="219"/>
      <c r="H596" s="91">
        <v>2080501</v>
      </c>
      <c r="I596" s="241" t="s">
        <v>979</v>
      </c>
      <c r="J596" s="235"/>
      <c r="K596" s="29">
        <v>0</v>
      </c>
      <c r="L596" s="29">
        <v>0</v>
      </c>
      <c r="M596" s="236"/>
      <c r="N596" s="242"/>
      <c r="O596" s="237"/>
      <c r="P596" s="238"/>
      <c r="T596" s="252"/>
      <c r="V596" s="245" t="s">
        <v>905</v>
      </c>
      <c r="W596" s="190" t="s">
        <v>904</v>
      </c>
      <c r="X596" s="190">
        <v>133</v>
      </c>
      <c r="Y596" s="256"/>
    </row>
    <row r="597" spans="1:25" ht="18" customHeight="1">
      <c r="A597" s="218"/>
      <c r="B597" s="217"/>
      <c r="C597" s="217"/>
      <c r="D597" s="217"/>
      <c r="E597" s="219"/>
      <c r="F597" s="217"/>
      <c r="G597" s="219"/>
      <c r="H597" s="91">
        <v>2080502</v>
      </c>
      <c r="I597" s="241" t="s">
        <v>980</v>
      </c>
      <c r="J597" s="235"/>
      <c r="K597" s="29">
        <v>0</v>
      </c>
      <c r="L597" s="29">
        <v>0</v>
      </c>
      <c r="M597" s="236"/>
      <c r="N597" s="242"/>
      <c r="O597" s="237"/>
      <c r="P597" s="238"/>
      <c r="T597" s="252"/>
      <c r="V597" s="91" t="s">
        <v>981</v>
      </c>
      <c r="Y597" s="256"/>
    </row>
    <row r="598" spans="1:25" ht="18" customHeight="1">
      <c r="A598" s="218"/>
      <c r="B598" s="217"/>
      <c r="C598" s="217"/>
      <c r="D598" s="217"/>
      <c r="E598" s="219"/>
      <c r="F598" s="217"/>
      <c r="G598" s="219"/>
      <c r="H598" s="91">
        <v>2080503</v>
      </c>
      <c r="I598" s="241" t="s">
        <v>982</v>
      </c>
      <c r="J598" s="235"/>
      <c r="K598" s="29">
        <v>0</v>
      </c>
      <c r="L598" s="29">
        <v>0</v>
      </c>
      <c r="M598" s="236"/>
      <c r="N598" s="242"/>
      <c r="O598" s="237"/>
      <c r="P598" s="238"/>
      <c r="T598" s="252"/>
      <c r="V598" s="91" t="s">
        <v>983</v>
      </c>
      <c r="Y598" s="256"/>
    </row>
    <row r="599" spans="1:25" ht="18" customHeight="1">
      <c r="A599" s="218"/>
      <c r="B599" s="217"/>
      <c r="C599" s="217"/>
      <c r="D599" s="217"/>
      <c r="E599" s="219"/>
      <c r="F599" s="217"/>
      <c r="G599" s="219"/>
      <c r="H599" s="91">
        <v>2080504</v>
      </c>
      <c r="I599" s="229" t="s">
        <v>984</v>
      </c>
      <c r="J599" s="235">
        <v>3965</v>
      </c>
      <c r="K599" s="29">
        <v>1889</v>
      </c>
      <c r="L599" s="29">
        <v>1889</v>
      </c>
      <c r="M599" s="236">
        <f>+L599/K599</f>
        <v>1</v>
      </c>
      <c r="N599" s="242">
        <v>958</v>
      </c>
      <c r="O599" s="237">
        <f>+L599/N599-1</f>
        <v>0.9718162839248434</v>
      </c>
      <c r="P599" s="238"/>
      <c r="T599" s="252"/>
      <c r="V599" s="91" t="s">
        <v>985</v>
      </c>
      <c r="Y599" s="258"/>
    </row>
    <row r="600" spans="1:25" ht="18" customHeight="1">
      <c r="A600" s="218"/>
      <c r="B600" s="217"/>
      <c r="C600" s="217"/>
      <c r="D600" s="217"/>
      <c r="E600" s="219"/>
      <c r="F600" s="217"/>
      <c r="G600" s="219"/>
      <c r="H600" s="91">
        <v>2080599</v>
      </c>
      <c r="I600" s="241" t="s">
        <v>88</v>
      </c>
      <c r="J600" s="235">
        <v>0</v>
      </c>
      <c r="K600" s="29">
        <v>0</v>
      </c>
      <c r="L600" s="29">
        <v>0</v>
      </c>
      <c r="M600" s="236"/>
      <c r="N600" s="242">
        <v>0</v>
      </c>
      <c r="O600" s="237"/>
      <c r="P600" s="238"/>
      <c r="T600" s="252"/>
      <c r="V600" s="91" t="s">
        <v>986</v>
      </c>
      <c r="Y600" s="256"/>
    </row>
    <row r="601" spans="1:25" ht="18" customHeight="1">
      <c r="A601" s="218"/>
      <c r="B601" s="217"/>
      <c r="C601" s="217"/>
      <c r="D601" s="217"/>
      <c r="E601" s="219"/>
      <c r="F601" s="217"/>
      <c r="G601" s="219"/>
      <c r="H601" s="91">
        <v>20806</v>
      </c>
      <c r="I601" s="241" t="s">
        <v>89</v>
      </c>
      <c r="J601" s="235">
        <v>0</v>
      </c>
      <c r="K601" s="29">
        <v>0</v>
      </c>
      <c r="L601" s="29">
        <v>0</v>
      </c>
      <c r="M601" s="236"/>
      <c r="N601" s="242">
        <v>0</v>
      </c>
      <c r="O601" s="237"/>
      <c r="P601" s="238"/>
      <c r="T601" s="252"/>
      <c r="V601" s="91" t="s">
        <v>987</v>
      </c>
      <c r="Y601" s="260"/>
    </row>
    <row r="602" spans="1:25" ht="18" customHeight="1">
      <c r="A602" s="218"/>
      <c r="B602" s="217"/>
      <c r="C602" s="217"/>
      <c r="D602" s="217"/>
      <c r="E602" s="219"/>
      <c r="F602" s="217"/>
      <c r="G602" s="219"/>
      <c r="H602" s="91">
        <v>2080601</v>
      </c>
      <c r="I602" s="241" t="s">
        <v>92</v>
      </c>
      <c r="J602" s="235">
        <v>0</v>
      </c>
      <c r="K602" s="29">
        <v>0</v>
      </c>
      <c r="L602" s="29">
        <v>0</v>
      </c>
      <c r="M602" s="236"/>
      <c r="N602" s="242">
        <v>0</v>
      </c>
      <c r="O602" s="237"/>
      <c r="P602" s="238"/>
      <c r="T602" s="252"/>
      <c r="V602" s="245" t="s">
        <v>908</v>
      </c>
      <c r="W602" s="190" t="s">
        <v>907</v>
      </c>
      <c r="X602" s="190">
        <v>0</v>
      </c>
      <c r="Y602" s="256"/>
    </row>
    <row r="603" spans="1:25" ht="18" customHeight="1">
      <c r="A603" s="218"/>
      <c r="B603" s="217"/>
      <c r="C603" s="217"/>
      <c r="D603" s="217"/>
      <c r="E603" s="219"/>
      <c r="F603" s="217"/>
      <c r="G603" s="219"/>
      <c r="H603" s="91">
        <v>2080602</v>
      </c>
      <c r="I603" s="241" t="s">
        <v>988</v>
      </c>
      <c r="J603" s="235">
        <v>0</v>
      </c>
      <c r="K603" s="29">
        <v>96</v>
      </c>
      <c r="L603" s="29">
        <v>96</v>
      </c>
      <c r="M603" s="236">
        <f>+L603/K603</f>
        <v>1</v>
      </c>
      <c r="N603" s="242">
        <v>0</v>
      </c>
      <c r="O603" s="237"/>
      <c r="P603" s="238"/>
      <c r="T603" s="252"/>
      <c r="V603" s="91" t="s">
        <v>989</v>
      </c>
      <c r="W603" s="190" t="s">
        <v>910</v>
      </c>
      <c r="X603" s="190">
        <v>0</v>
      </c>
      <c r="Y603" s="256"/>
    </row>
    <row r="604" spans="1:25" ht="18" customHeight="1">
      <c r="A604" s="218"/>
      <c r="B604" s="217"/>
      <c r="C604" s="217"/>
      <c r="D604" s="217"/>
      <c r="E604" s="219"/>
      <c r="F604" s="217"/>
      <c r="G604" s="219"/>
      <c r="H604" s="91">
        <v>2080699</v>
      </c>
      <c r="I604" s="241" t="s">
        <v>990</v>
      </c>
      <c r="J604" s="235">
        <v>3965</v>
      </c>
      <c r="K604" s="29">
        <v>1793</v>
      </c>
      <c r="L604" s="29">
        <v>1793</v>
      </c>
      <c r="M604" s="236">
        <f>+L604/K604</f>
        <v>1</v>
      </c>
      <c r="N604" s="242">
        <v>958</v>
      </c>
      <c r="O604" s="237">
        <f>+L604/N604-1</f>
        <v>0.87160751565762</v>
      </c>
      <c r="P604" s="238"/>
      <c r="T604" s="252"/>
      <c r="V604" s="91" t="s">
        <v>991</v>
      </c>
      <c r="W604" s="190" t="s">
        <v>913</v>
      </c>
      <c r="X604" s="190">
        <v>0</v>
      </c>
      <c r="Y604" s="256"/>
    </row>
    <row r="605" spans="1:25" ht="18" customHeight="1">
      <c r="A605" s="218"/>
      <c r="B605" s="217"/>
      <c r="C605" s="217"/>
      <c r="D605" s="217"/>
      <c r="E605" s="219"/>
      <c r="F605" s="217"/>
      <c r="G605" s="219"/>
      <c r="H605" s="91">
        <v>20807</v>
      </c>
      <c r="I605" s="241" t="s">
        <v>992</v>
      </c>
      <c r="J605" s="235">
        <v>0</v>
      </c>
      <c r="K605" s="29">
        <v>0</v>
      </c>
      <c r="L605" s="29">
        <v>0</v>
      </c>
      <c r="M605" s="236"/>
      <c r="N605" s="242">
        <v>0</v>
      </c>
      <c r="O605" s="237"/>
      <c r="P605" s="238"/>
      <c r="T605" s="252"/>
      <c r="V605" s="91" t="s">
        <v>993</v>
      </c>
      <c r="W605" s="190" t="s">
        <v>916</v>
      </c>
      <c r="X605" s="190">
        <v>0</v>
      </c>
      <c r="Y605" s="256"/>
    </row>
    <row r="606" spans="1:25" ht="18" customHeight="1">
      <c r="A606" s="218"/>
      <c r="B606" s="217"/>
      <c r="C606" s="217"/>
      <c r="D606" s="217"/>
      <c r="E606" s="219"/>
      <c r="F606" s="217"/>
      <c r="G606" s="219"/>
      <c r="H606" s="91">
        <v>2080701</v>
      </c>
      <c r="I606" s="241" t="s">
        <v>994</v>
      </c>
      <c r="J606" s="235">
        <v>0</v>
      </c>
      <c r="K606" s="29">
        <v>0</v>
      </c>
      <c r="L606" s="29">
        <v>0</v>
      </c>
      <c r="M606" s="236"/>
      <c r="N606" s="242">
        <v>0</v>
      </c>
      <c r="O606" s="237"/>
      <c r="P606" s="238"/>
      <c r="T606" s="252"/>
      <c r="V606" s="245" t="s">
        <v>911</v>
      </c>
      <c r="W606" s="190" t="s">
        <v>918</v>
      </c>
      <c r="X606" s="190">
        <v>19922.75</v>
      </c>
      <c r="Y606" s="256"/>
    </row>
    <row r="607" spans="1:25" ht="18" customHeight="1">
      <c r="A607" s="218"/>
      <c r="B607" s="217"/>
      <c r="C607" s="217"/>
      <c r="D607" s="217"/>
      <c r="E607" s="219"/>
      <c r="F607" s="217"/>
      <c r="G607" s="219"/>
      <c r="H607" s="91">
        <v>2080702</v>
      </c>
      <c r="I607" s="241" t="s">
        <v>995</v>
      </c>
      <c r="J607" s="235"/>
      <c r="K607" s="29">
        <v>0</v>
      </c>
      <c r="L607" s="29">
        <v>0</v>
      </c>
      <c r="M607" s="236"/>
      <c r="N607" s="242">
        <v>0</v>
      </c>
      <c r="O607" s="237"/>
      <c r="P607" s="238"/>
      <c r="T607" s="252"/>
      <c r="V607" s="91" t="s">
        <v>996</v>
      </c>
      <c r="W607" s="190" t="s">
        <v>921</v>
      </c>
      <c r="X607" s="190">
        <v>15</v>
      </c>
      <c r="Y607" s="256"/>
    </row>
    <row r="608" spans="1:25" ht="18" customHeight="1">
      <c r="A608" s="218"/>
      <c r="B608" s="217"/>
      <c r="C608" s="217"/>
      <c r="D608" s="217"/>
      <c r="E608" s="219"/>
      <c r="F608" s="217"/>
      <c r="G608" s="219"/>
      <c r="H608" s="91">
        <v>2080703</v>
      </c>
      <c r="I608" s="229" t="s">
        <v>997</v>
      </c>
      <c r="J608" s="235"/>
      <c r="K608" s="29">
        <v>0</v>
      </c>
      <c r="L608" s="29">
        <v>0</v>
      </c>
      <c r="M608" s="236"/>
      <c r="N608" s="267"/>
      <c r="O608" s="237"/>
      <c r="P608" s="238"/>
      <c r="T608" s="252"/>
      <c r="V608" s="91" t="s">
        <v>998</v>
      </c>
      <c r="W608" s="190" t="s">
        <v>924</v>
      </c>
      <c r="X608" s="190">
        <v>9400</v>
      </c>
      <c r="Y608" s="256"/>
    </row>
    <row r="609" spans="1:25" ht="18" customHeight="1">
      <c r="A609" s="218"/>
      <c r="B609" s="217"/>
      <c r="C609" s="217"/>
      <c r="D609" s="217"/>
      <c r="E609" s="219"/>
      <c r="F609" s="217"/>
      <c r="G609" s="219"/>
      <c r="H609" s="91">
        <v>2080704</v>
      </c>
      <c r="I609" s="241" t="s">
        <v>999</v>
      </c>
      <c r="J609" s="235"/>
      <c r="K609" s="29">
        <v>0</v>
      </c>
      <c r="L609" s="29">
        <v>0</v>
      </c>
      <c r="M609" s="236"/>
      <c r="N609" s="267"/>
      <c r="O609" s="237"/>
      <c r="P609" s="238"/>
      <c r="T609" s="252"/>
      <c r="V609" s="91" t="s">
        <v>1000</v>
      </c>
      <c r="W609" s="190" t="s">
        <v>927</v>
      </c>
      <c r="X609" s="190">
        <v>0</v>
      </c>
      <c r="Y609" s="256"/>
    </row>
    <row r="610" spans="1:25" ht="18" customHeight="1">
      <c r="A610" s="218"/>
      <c r="B610" s="217"/>
      <c r="C610" s="217"/>
      <c r="D610" s="217"/>
      <c r="E610" s="219"/>
      <c r="F610" s="217"/>
      <c r="G610" s="219"/>
      <c r="H610" s="91">
        <v>2080705</v>
      </c>
      <c r="I610" s="241" t="s">
        <v>1001</v>
      </c>
      <c r="J610" s="235"/>
      <c r="K610" s="29">
        <v>0</v>
      </c>
      <c r="L610" s="29">
        <v>0</v>
      </c>
      <c r="M610" s="236"/>
      <c r="N610" s="267"/>
      <c r="O610" s="237"/>
      <c r="P610" s="238"/>
      <c r="T610" s="252"/>
      <c r="V610" s="91" t="s">
        <v>1002</v>
      </c>
      <c r="W610" s="190" t="s">
        <v>930</v>
      </c>
      <c r="X610" s="190">
        <v>0</v>
      </c>
      <c r="Y610" s="256"/>
    </row>
    <row r="611" spans="1:25" ht="18" customHeight="1">
      <c r="A611" s="218"/>
      <c r="B611" s="217"/>
      <c r="C611" s="217"/>
      <c r="D611" s="217"/>
      <c r="E611" s="219"/>
      <c r="F611" s="217"/>
      <c r="G611" s="219"/>
      <c r="H611" s="91">
        <v>2080706</v>
      </c>
      <c r="I611" s="241" t="s">
        <v>1003</v>
      </c>
      <c r="J611" s="235"/>
      <c r="K611" s="29">
        <v>0</v>
      </c>
      <c r="L611" s="29">
        <v>0</v>
      </c>
      <c r="M611" s="236"/>
      <c r="N611" s="267"/>
      <c r="O611" s="237"/>
      <c r="P611" s="238"/>
      <c r="T611" s="252"/>
      <c r="V611" s="91" t="s">
        <v>1004</v>
      </c>
      <c r="W611" s="190" t="s">
        <v>933</v>
      </c>
      <c r="X611" s="190">
        <v>0</v>
      </c>
      <c r="Y611" s="256"/>
    </row>
    <row r="612" spans="1:25" ht="18" customHeight="1">
      <c r="A612" s="218"/>
      <c r="B612" s="217"/>
      <c r="C612" s="217"/>
      <c r="D612" s="217"/>
      <c r="E612" s="219"/>
      <c r="F612" s="217"/>
      <c r="G612" s="219"/>
      <c r="H612" s="91">
        <v>2080707</v>
      </c>
      <c r="I612" s="241" t="s">
        <v>1005</v>
      </c>
      <c r="J612" s="235"/>
      <c r="K612" s="29">
        <v>0</v>
      </c>
      <c r="L612" s="29">
        <v>0</v>
      </c>
      <c r="M612" s="236"/>
      <c r="N612" s="267"/>
      <c r="O612" s="237"/>
      <c r="P612" s="238"/>
      <c r="T612" s="252"/>
      <c r="V612" s="91" t="s">
        <v>1006</v>
      </c>
      <c r="W612" s="190" t="s">
        <v>935</v>
      </c>
      <c r="X612" s="190">
        <v>0</v>
      </c>
      <c r="Y612" s="256"/>
    </row>
    <row r="613" spans="1:25" ht="18" customHeight="1">
      <c r="A613" s="218"/>
      <c r="B613" s="217"/>
      <c r="C613" s="217"/>
      <c r="D613" s="217"/>
      <c r="E613" s="219"/>
      <c r="F613" s="217"/>
      <c r="G613" s="219"/>
      <c r="H613" s="91">
        <v>2080709</v>
      </c>
      <c r="I613" s="229" t="s">
        <v>1007</v>
      </c>
      <c r="J613" s="235"/>
      <c r="K613" s="29">
        <v>0</v>
      </c>
      <c r="L613" s="29">
        <v>0</v>
      </c>
      <c r="M613" s="236"/>
      <c r="N613" s="242"/>
      <c r="O613" s="237"/>
      <c r="P613" s="238"/>
      <c r="T613" s="252"/>
      <c r="V613" s="91" t="s">
        <v>1008</v>
      </c>
      <c r="W613" s="190" t="s">
        <v>937</v>
      </c>
      <c r="X613" s="190">
        <v>0</v>
      </c>
      <c r="Y613" s="258"/>
    </row>
    <row r="614" spans="1:25" ht="18" customHeight="1">
      <c r="A614" s="218"/>
      <c r="B614" s="217"/>
      <c r="C614" s="217"/>
      <c r="D614" s="217"/>
      <c r="E614" s="219"/>
      <c r="F614" s="217"/>
      <c r="G614" s="219"/>
      <c r="H614" s="91">
        <v>2080710</v>
      </c>
      <c r="I614" s="241" t="s">
        <v>88</v>
      </c>
      <c r="J614" s="235"/>
      <c r="K614" s="29">
        <v>0</v>
      </c>
      <c r="L614" s="29">
        <v>0</v>
      </c>
      <c r="M614" s="236"/>
      <c r="N614" s="242"/>
      <c r="O614" s="237"/>
      <c r="P614" s="238"/>
      <c r="T614" s="252"/>
      <c r="V614" s="91" t="s">
        <v>1009</v>
      </c>
      <c r="W614" s="190" t="s">
        <v>939</v>
      </c>
      <c r="X614" s="190">
        <v>1661</v>
      </c>
      <c r="Y614" s="260"/>
    </row>
    <row r="615" spans="1:25" ht="18" customHeight="1">
      <c r="A615" s="218"/>
      <c r="B615" s="217"/>
      <c r="C615" s="217"/>
      <c r="D615" s="217"/>
      <c r="E615" s="219"/>
      <c r="F615" s="217"/>
      <c r="G615" s="219"/>
      <c r="H615" s="91">
        <v>2080711</v>
      </c>
      <c r="I615" s="241" t="s">
        <v>89</v>
      </c>
      <c r="J615" s="235"/>
      <c r="K615" s="29">
        <v>0</v>
      </c>
      <c r="L615" s="29">
        <v>0</v>
      </c>
      <c r="M615" s="236"/>
      <c r="N615" s="242"/>
      <c r="O615" s="237"/>
      <c r="P615" s="238"/>
      <c r="T615" s="252"/>
      <c r="V615" s="91" t="s">
        <v>1010</v>
      </c>
      <c r="W615" s="190" t="s">
        <v>941</v>
      </c>
      <c r="X615" s="190">
        <v>33</v>
      </c>
      <c r="Y615" s="256"/>
    </row>
    <row r="616" spans="1:25" ht="18" customHeight="1">
      <c r="A616" s="218"/>
      <c r="B616" s="217"/>
      <c r="C616" s="217"/>
      <c r="D616" s="217"/>
      <c r="E616" s="219"/>
      <c r="F616" s="217"/>
      <c r="G616" s="219"/>
      <c r="H616" s="91">
        <v>2080712</v>
      </c>
      <c r="I616" s="241" t="s">
        <v>92</v>
      </c>
      <c r="J616" s="235"/>
      <c r="K616" s="29">
        <v>0</v>
      </c>
      <c r="L616" s="29">
        <v>0</v>
      </c>
      <c r="M616" s="236"/>
      <c r="N616" s="267"/>
      <c r="O616" s="237"/>
      <c r="P616" s="238"/>
      <c r="T616" s="252"/>
      <c r="V616" s="91" t="s">
        <v>1011</v>
      </c>
      <c r="W616" s="190" t="s">
        <v>944</v>
      </c>
      <c r="X616" s="190">
        <v>8813.75</v>
      </c>
      <c r="Y616" s="256"/>
    </row>
    <row r="617" spans="1:25" ht="18" customHeight="1">
      <c r="A617" s="218"/>
      <c r="B617" s="217"/>
      <c r="C617" s="217"/>
      <c r="D617" s="217"/>
      <c r="E617" s="219"/>
      <c r="F617" s="217"/>
      <c r="G617" s="219"/>
      <c r="H617" s="91">
        <v>2080713</v>
      </c>
      <c r="I617" s="241" t="s">
        <v>1012</v>
      </c>
      <c r="J617" s="235"/>
      <c r="K617" s="29">
        <v>0</v>
      </c>
      <c r="L617" s="29">
        <v>0</v>
      </c>
      <c r="M617" s="236"/>
      <c r="N617" s="267"/>
      <c r="O617" s="237"/>
      <c r="P617" s="238"/>
      <c r="T617" s="252"/>
      <c r="V617" s="91" t="s">
        <v>1013</v>
      </c>
      <c r="W617" s="190" t="s">
        <v>946</v>
      </c>
      <c r="X617" s="190">
        <v>1510.34</v>
      </c>
      <c r="Y617" s="256"/>
    </row>
    <row r="618" spans="1:25" ht="18" customHeight="1">
      <c r="A618" s="218"/>
      <c r="B618" s="217"/>
      <c r="C618" s="217"/>
      <c r="D618" s="217"/>
      <c r="E618" s="219"/>
      <c r="F618" s="217"/>
      <c r="G618" s="219"/>
      <c r="H618" s="91">
        <v>2080799</v>
      </c>
      <c r="I618" s="229" t="s">
        <v>1014</v>
      </c>
      <c r="J618" s="235"/>
      <c r="K618" s="29">
        <v>0</v>
      </c>
      <c r="L618" s="29">
        <v>0</v>
      </c>
      <c r="M618" s="236"/>
      <c r="N618" s="267"/>
      <c r="O618" s="237"/>
      <c r="P618" s="238"/>
      <c r="T618" s="252"/>
      <c r="V618" s="91" t="s">
        <v>1015</v>
      </c>
      <c r="W618" s="190" t="s">
        <v>948</v>
      </c>
      <c r="X618" s="190">
        <v>15.18</v>
      </c>
      <c r="Y618" s="256"/>
    </row>
    <row r="619" spans="1:25" ht="18" customHeight="1">
      <c r="A619" s="218"/>
      <c r="B619" s="217"/>
      <c r="C619" s="217"/>
      <c r="D619" s="217"/>
      <c r="E619" s="219"/>
      <c r="F619" s="217"/>
      <c r="G619" s="219"/>
      <c r="H619" s="91">
        <v>20808</v>
      </c>
      <c r="I619" s="241" t="s">
        <v>1016</v>
      </c>
      <c r="J619" s="235"/>
      <c r="K619" s="29">
        <v>0</v>
      </c>
      <c r="L619" s="29">
        <v>0</v>
      </c>
      <c r="M619" s="236"/>
      <c r="N619" s="267"/>
      <c r="O619" s="237"/>
      <c r="P619" s="238"/>
      <c r="T619" s="252"/>
      <c r="V619" s="91" t="s">
        <v>1017</v>
      </c>
      <c r="W619" s="190" t="s">
        <v>950</v>
      </c>
      <c r="X619" s="190">
        <v>0</v>
      </c>
      <c r="Y619" s="256"/>
    </row>
    <row r="620" spans="1:25" ht="18" customHeight="1">
      <c r="A620" s="218"/>
      <c r="B620" s="217"/>
      <c r="C620" s="217"/>
      <c r="D620" s="217"/>
      <c r="E620" s="219"/>
      <c r="F620" s="217"/>
      <c r="G620" s="219"/>
      <c r="H620" s="91">
        <v>2080801</v>
      </c>
      <c r="I620" s="241" t="s">
        <v>1018</v>
      </c>
      <c r="J620" s="235"/>
      <c r="K620" s="29">
        <v>0</v>
      </c>
      <c r="L620" s="29">
        <v>0</v>
      </c>
      <c r="M620" s="236"/>
      <c r="N620" s="267"/>
      <c r="O620" s="237"/>
      <c r="P620" s="238"/>
      <c r="T620" s="252"/>
      <c r="V620" s="245" t="s">
        <v>914</v>
      </c>
      <c r="W620" s="190" t="s">
        <v>952</v>
      </c>
      <c r="X620" s="190">
        <v>0</v>
      </c>
      <c r="Y620" s="256"/>
    </row>
    <row r="621" spans="1:25" ht="18" customHeight="1">
      <c r="A621" s="218"/>
      <c r="B621" s="217"/>
      <c r="C621" s="217"/>
      <c r="D621" s="217"/>
      <c r="E621" s="219"/>
      <c r="F621" s="217"/>
      <c r="G621" s="219"/>
      <c r="H621" s="91">
        <v>2080802</v>
      </c>
      <c r="I621" s="229" t="s">
        <v>1019</v>
      </c>
      <c r="J621" s="235"/>
      <c r="K621" s="29">
        <v>0</v>
      </c>
      <c r="L621" s="29">
        <v>0</v>
      </c>
      <c r="M621" s="236"/>
      <c r="N621" s="267"/>
      <c r="O621" s="237"/>
      <c r="P621" s="238"/>
      <c r="T621" s="252"/>
      <c r="V621" s="91" t="s">
        <v>1020</v>
      </c>
      <c r="W621" s="190" t="s">
        <v>954</v>
      </c>
      <c r="X621" s="190">
        <v>222.96</v>
      </c>
      <c r="Y621" s="258"/>
    </row>
    <row r="622" spans="1:25" ht="18" customHeight="1">
      <c r="A622" s="218"/>
      <c r="B622" s="217"/>
      <c r="C622" s="217"/>
      <c r="D622" s="217"/>
      <c r="E622" s="219"/>
      <c r="F622" s="217"/>
      <c r="G622" s="219"/>
      <c r="H622" s="91">
        <v>2080803</v>
      </c>
      <c r="I622" s="241" t="s">
        <v>1021</v>
      </c>
      <c r="J622" s="235"/>
      <c r="K622" s="29">
        <v>0</v>
      </c>
      <c r="L622" s="29">
        <v>0</v>
      </c>
      <c r="M622" s="236"/>
      <c r="N622" s="267"/>
      <c r="O622" s="237"/>
      <c r="P622" s="238"/>
      <c r="T622" s="252"/>
      <c r="V622" s="91" t="s">
        <v>1022</v>
      </c>
      <c r="W622" s="190" t="s">
        <v>956</v>
      </c>
      <c r="X622" s="190">
        <v>0</v>
      </c>
      <c r="Y622" s="256"/>
    </row>
    <row r="623" spans="1:25" ht="18" customHeight="1">
      <c r="A623" s="218"/>
      <c r="B623" s="217"/>
      <c r="C623" s="217"/>
      <c r="D623" s="217"/>
      <c r="E623" s="219"/>
      <c r="F623" s="217"/>
      <c r="G623" s="219"/>
      <c r="H623" s="91">
        <v>2080804</v>
      </c>
      <c r="I623" s="241" t="s">
        <v>1023</v>
      </c>
      <c r="J623" s="235"/>
      <c r="K623" s="29">
        <v>0</v>
      </c>
      <c r="L623" s="29">
        <v>0</v>
      </c>
      <c r="M623" s="236"/>
      <c r="N623" s="267"/>
      <c r="O623" s="237"/>
      <c r="P623" s="238"/>
      <c r="T623" s="252"/>
      <c r="V623" s="91" t="s">
        <v>1024</v>
      </c>
      <c r="W623" s="190" t="s">
        <v>958</v>
      </c>
      <c r="X623" s="190">
        <v>0</v>
      </c>
      <c r="Y623" s="256"/>
    </row>
    <row r="624" spans="1:25" ht="18" customHeight="1">
      <c r="A624" s="218"/>
      <c r="B624" s="217"/>
      <c r="C624" s="217"/>
      <c r="D624" s="217"/>
      <c r="E624" s="219"/>
      <c r="F624" s="217"/>
      <c r="G624" s="219"/>
      <c r="H624" s="91"/>
      <c r="I624" s="229" t="s">
        <v>1025</v>
      </c>
      <c r="J624" s="235"/>
      <c r="K624" s="29">
        <v>35</v>
      </c>
      <c r="L624" s="29">
        <v>35</v>
      </c>
      <c r="M624" s="236">
        <f>+L624/K624</f>
        <v>1</v>
      </c>
      <c r="N624" s="267"/>
      <c r="O624" s="237"/>
      <c r="P624" s="238"/>
      <c r="T624" s="252"/>
      <c r="V624" s="91"/>
      <c r="Y624" s="256"/>
    </row>
    <row r="625" spans="1:25" ht="18" customHeight="1">
      <c r="A625" s="218"/>
      <c r="B625" s="217"/>
      <c r="C625" s="217"/>
      <c r="D625" s="217"/>
      <c r="E625" s="219"/>
      <c r="F625" s="217"/>
      <c r="G625" s="219"/>
      <c r="H625" s="91"/>
      <c r="I625" s="241" t="s">
        <v>1026</v>
      </c>
      <c r="J625" s="235"/>
      <c r="K625" s="29">
        <v>35</v>
      </c>
      <c r="L625" s="29">
        <v>35</v>
      </c>
      <c r="M625" s="236">
        <f>+L625/K625</f>
        <v>1</v>
      </c>
      <c r="N625" s="267"/>
      <c r="O625" s="237"/>
      <c r="P625" s="238"/>
      <c r="T625" s="252"/>
      <c r="V625" s="91"/>
      <c r="Y625" s="256"/>
    </row>
    <row r="626" spans="1:25" ht="18" customHeight="1">
      <c r="A626" s="218"/>
      <c r="B626" s="217"/>
      <c r="C626" s="217"/>
      <c r="D626" s="217"/>
      <c r="E626" s="219"/>
      <c r="F626" s="217"/>
      <c r="G626" s="219"/>
      <c r="H626" s="91">
        <v>20810</v>
      </c>
      <c r="I626" s="229" t="s">
        <v>959</v>
      </c>
      <c r="J626" s="235"/>
      <c r="K626" s="29">
        <v>0</v>
      </c>
      <c r="L626" s="29">
        <v>0</v>
      </c>
      <c r="M626" s="236"/>
      <c r="N626" s="267"/>
      <c r="O626" s="237"/>
      <c r="P626" s="238"/>
      <c r="T626" s="252"/>
      <c r="V626" s="91" t="s">
        <v>1027</v>
      </c>
      <c r="W626" s="190" t="s">
        <v>977</v>
      </c>
      <c r="X626" s="190">
        <v>2751.72</v>
      </c>
      <c r="Y626" s="256"/>
    </row>
    <row r="627" spans="1:25" ht="18" customHeight="1">
      <c r="A627" s="218"/>
      <c r="B627" s="217"/>
      <c r="C627" s="217"/>
      <c r="D627" s="217"/>
      <c r="E627" s="219"/>
      <c r="F627" s="217"/>
      <c r="G627" s="219"/>
      <c r="H627" s="91">
        <v>2081001</v>
      </c>
      <c r="I627" s="241" t="s">
        <v>1028</v>
      </c>
      <c r="J627" s="235"/>
      <c r="K627" s="29">
        <v>0</v>
      </c>
      <c r="L627" s="29">
        <v>0</v>
      </c>
      <c r="M627" s="236"/>
      <c r="N627" s="266"/>
      <c r="O627" s="237"/>
      <c r="P627" s="238"/>
      <c r="T627" s="252"/>
      <c r="V627" s="245" t="s">
        <v>919</v>
      </c>
      <c r="W627" s="190" t="s">
        <v>978</v>
      </c>
      <c r="X627" s="190">
        <v>0</v>
      </c>
      <c r="Y627" s="256"/>
    </row>
    <row r="628" spans="1:25" ht="18" customHeight="1">
      <c r="A628" s="218"/>
      <c r="B628" s="217"/>
      <c r="C628" s="217"/>
      <c r="D628" s="217"/>
      <c r="E628" s="219"/>
      <c r="F628" s="217"/>
      <c r="G628" s="219"/>
      <c r="H628" s="91">
        <v>2081002</v>
      </c>
      <c r="I628" s="229" t="s">
        <v>972</v>
      </c>
      <c r="J628" s="235"/>
      <c r="K628" s="29">
        <v>0</v>
      </c>
      <c r="L628" s="29">
        <v>0</v>
      </c>
      <c r="M628" s="236"/>
      <c r="N628" s="267"/>
      <c r="O628" s="237"/>
      <c r="P628" s="238"/>
      <c r="T628" s="252"/>
      <c r="V628" s="91" t="s">
        <v>1029</v>
      </c>
      <c r="W628" s="190" t="s">
        <v>979</v>
      </c>
      <c r="X628" s="190">
        <v>5645</v>
      </c>
      <c r="Y628" s="258"/>
    </row>
    <row r="629" spans="1:25" ht="18" customHeight="1">
      <c r="A629" s="218"/>
      <c r="B629" s="217"/>
      <c r="C629" s="217"/>
      <c r="D629" s="217"/>
      <c r="E629" s="219"/>
      <c r="F629" s="217"/>
      <c r="G629" s="219"/>
      <c r="H629" s="91">
        <v>2081003</v>
      </c>
      <c r="I629" s="241" t="s">
        <v>1030</v>
      </c>
      <c r="J629" s="235"/>
      <c r="K629" s="29">
        <v>0</v>
      </c>
      <c r="L629" s="29">
        <v>0</v>
      </c>
      <c r="M629" s="236"/>
      <c r="N629" s="267"/>
      <c r="O629" s="237"/>
      <c r="P629" s="238"/>
      <c r="T629" s="252"/>
      <c r="V629" s="91" t="s">
        <v>1031</v>
      </c>
      <c r="W629" s="190" t="s">
        <v>980</v>
      </c>
      <c r="X629" s="190">
        <v>2553.2</v>
      </c>
      <c r="Y629" s="256"/>
    </row>
    <row r="630" spans="1:25" ht="18" customHeight="1">
      <c r="A630" s="218"/>
      <c r="B630" s="217"/>
      <c r="C630" s="217"/>
      <c r="D630" s="217"/>
      <c r="E630" s="219"/>
      <c r="F630" s="217"/>
      <c r="G630" s="219"/>
      <c r="H630" s="91">
        <v>2081004</v>
      </c>
      <c r="I630" s="229" t="s">
        <v>1032</v>
      </c>
      <c r="J630" s="235">
        <v>3850</v>
      </c>
      <c r="K630" s="29">
        <v>3286</v>
      </c>
      <c r="L630" s="29">
        <v>3286</v>
      </c>
      <c r="M630" s="236">
        <f aca="true" t="shared" si="7" ref="M630:M635">+L630/K630</f>
        <v>1</v>
      </c>
      <c r="N630" s="242">
        <v>3601</v>
      </c>
      <c r="O630" s="237">
        <f aca="true" t="shared" si="8" ref="O630:O635">+L630/N630-1</f>
        <v>-0.08747570119411274</v>
      </c>
      <c r="P630" s="238"/>
      <c r="T630" s="252"/>
      <c r="V630" s="91" t="s">
        <v>1033</v>
      </c>
      <c r="W630" s="190" t="s">
        <v>982</v>
      </c>
      <c r="X630" s="190">
        <v>24</v>
      </c>
      <c r="Y630" s="256"/>
    </row>
    <row r="631" spans="1:25" ht="18" customHeight="1">
      <c r="A631" s="218"/>
      <c r="B631" s="217"/>
      <c r="C631" s="217"/>
      <c r="D631" s="217"/>
      <c r="E631" s="219"/>
      <c r="F631" s="217"/>
      <c r="G631" s="219"/>
      <c r="H631" s="91">
        <v>2081005</v>
      </c>
      <c r="I631" s="241" t="s">
        <v>1034</v>
      </c>
      <c r="J631" s="235">
        <v>3850</v>
      </c>
      <c r="K631" s="29">
        <v>3286</v>
      </c>
      <c r="L631" s="29">
        <v>3286</v>
      </c>
      <c r="M631" s="236">
        <f t="shared" si="7"/>
        <v>1</v>
      </c>
      <c r="N631" s="242">
        <v>3601</v>
      </c>
      <c r="O631" s="237">
        <f t="shared" si="8"/>
        <v>-0.08747570119411274</v>
      </c>
      <c r="P631" s="238"/>
      <c r="T631" s="252"/>
      <c r="V631" s="91" t="s">
        <v>1035</v>
      </c>
      <c r="W631" s="190" t="s">
        <v>984</v>
      </c>
      <c r="X631" s="190">
        <v>12878.89</v>
      </c>
      <c r="Y631" s="256"/>
    </row>
    <row r="632" spans="1:25" ht="18" customHeight="1">
      <c r="A632" s="218"/>
      <c r="B632" s="217"/>
      <c r="C632" s="217"/>
      <c r="D632" s="217"/>
      <c r="E632" s="219"/>
      <c r="F632" s="217"/>
      <c r="G632" s="219"/>
      <c r="H632" s="91">
        <v>2081099</v>
      </c>
      <c r="I632" s="229" t="s">
        <v>28</v>
      </c>
      <c r="J632" s="273">
        <f>+SUM(J633,J638,J651,J655,J667,J670,J674,J684,J689,J695,J699,J702)</f>
        <v>93442</v>
      </c>
      <c r="K632" s="273">
        <f>+SUM(K633,K638,K651,K655,K667,K670,K674,K684,K689,K695,K699,K702)</f>
        <v>109991</v>
      </c>
      <c r="L632" s="273">
        <f>+SUM(L633,L638,L651,L655,L667,L670,L674,L684,L689,L695,L699,L702)</f>
        <v>109754</v>
      </c>
      <c r="M632" s="231">
        <f t="shared" si="7"/>
        <v>0.9978452782500387</v>
      </c>
      <c r="N632" s="273">
        <f>+SUM(N633,N638,N651,N655,N667,N670,N674,N684,N689,N695,N699,N702)</f>
        <v>93636</v>
      </c>
      <c r="O632" s="232">
        <f t="shared" si="8"/>
        <v>0.17213464906659826</v>
      </c>
      <c r="P632" s="233"/>
      <c r="Q632" s="186"/>
      <c r="R632" s="186"/>
      <c r="S632" s="186"/>
      <c r="T632" s="251"/>
      <c r="U632" s="186"/>
      <c r="V632" s="245" t="s">
        <v>1036</v>
      </c>
      <c r="W632" s="186" t="s">
        <v>88</v>
      </c>
      <c r="X632" s="186">
        <v>700.37</v>
      </c>
      <c r="Y632" s="255"/>
    </row>
    <row r="633" spans="1:25" ht="18" customHeight="1">
      <c r="A633" s="218"/>
      <c r="B633" s="217"/>
      <c r="C633" s="217"/>
      <c r="D633" s="217"/>
      <c r="E633" s="219"/>
      <c r="F633" s="217"/>
      <c r="G633" s="219"/>
      <c r="H633" s="91">
        <v>20811</v>
      </c>
      <c r="I633" s="229" t="s">
        <v>1037</v>
      </c>
      <c r="J633" s="235">
        <v>3898</v>
      </c>
      <c r="K633" s="29">
        <v>4829</v>
      </c>
      <c r="L633" s="29">
        <v>4829</v>
      </c>
      <c r="M633" s="236">
        <f t="shared" si="7"/>
        <v>1</v>
      </c>
      <c r="N633" s="242">
        <v>4596</v>
      </c>
      <c r="O633" s="237">
        <f t="shared" si="8"/>
        <v>0.0506962576153176</v>
      </c>
      <c r="P633" s="238"/>
      <c r="T633" s="252"/>
      <c r="V633" s="91" t="s">
        <v>1038</v>
      </c>
      <c r="W633" s="190" t="s">
        <v>89</v>
      </c>
      <c r="X633" s="190">
        <v>0</v>
      </c>
      <c r="Y633" s="258"/>
    </row>
    <row r="634" spans="1:25" ht="18" customHeight="1">
      <c r="A634" s="218"/>
      <c r="B634" s="217"/>
      <c r="C634" s="217"/>
      <c r="D634" s="217"/>
      <c r="E634" s="219"/>
      <c r="F634" s="217"/>
      <c r="G634" s="219"/>
      <c r="H634" s="91">
        <v>2081101</v>
      </c>
      <c r="I634" s="241" t="s">
        <v>88</v>
      </c>
      <c r="J634" s="235">
        <v>604</v>
      </c>
      <c r="K634" s="29">
        <v>661</v>
      </c>
      <c r="L634" s="29">
        <v>661</v>
      </c>
      <c r="M634" s="236">
        <f t="shared" si="7"/>
        <v>1</v>
      </c>
      <c r="N634" s="242">
        <v>720</v>
      </c>
      <c r="O634" s="237">
        <f t="shared" si="8"/>
        <v>-0.08194444444444449</v>
      </c>
      <c r="P634" s="238"/>
      <c r="Q634" s="190">
        <v>3082</v>
      </c>
      <c r="R634" s="190">
        <v>2893</v>
      </c>
      <c r="S634" s="190">
        <v>2838</v>
      </c>
      <c r="T634" s="252"/>
      <c r="V634" s="245" t="s">
        <v>922</v>
      </c>
      <c r="W634" s="190" t="s">
        <v>92</v>
      </c>
      <c r="X634" s="190">
        <v>0</v>
      </c>
      <c r="Y634" s="256"/>
    </row>
    <row r="635" spans="1:25" ht="18" customHeight="1">
      <c r="A635" s="218"/>
      <c r="B635" s="217"/>
      <c r="C635" s="217"/>
      <c r="D635" s="217"/>
      <c r="E635" s="219"/>
      <c r="F635" s="217"/>
      <c r="G635" s="219"/>
      <c r="H635" s="91">
        <v>2081102</v>
      </c>
      <c r="I635" s="241" t="s">
        <v>89</v>
      </c>
      <c r="J635" s="235">
        <v>3294</v>
      </c>
      <c r="K635" s="29">
        <v>4168</v>
      </c>
      <c r="L635" s="29">
        <v>4168</v>
      </c>
      <c r="M635" s="236">
        <f t="shared" si="7"/>
        <v>1</v>
      </c>
      <c r="N635" s="242">
        <v>3876</v>
      </c>
      <c r="O635" s="237">
        <f t="shared" si="8"/>
        <v>0.07533539731682137</v>
      </c>
      <c r="P635" s="238"/>
      <c r="Q635" s="190">
        <v>0</v>
      </c>
      <c r="R635" s="190">
        <v>0</v>
      </c>
      <c r="S635" s="190">
        <v>0</v>
      </c>
      <c r="T635" s="252"/>
      <c r="V635" s="91" t="s">
        <v>121</v>
      </c>
      <c r="W635" s="190" t="s">
        <v>988</v>
      </c>
      <c r="X635" s="190">
        <v>6062.75</v>
      </c>
      <c r="Y635" s="256"/>
    </row>
    <row r="636" spans="1:25" ht="18" customHeight="1">
      <c r="A636" s="218"/>
      <c r="B636" s="217"/>
      <c r="C636" s="217"/>
      <c r="D636" s="217"/>
      <c r="E636" s="219"/>
      <c r="F636" s="217"/>
      <c r="G636" s="219"/>
      <c r="H636" s="91">
        <v>20812</v>
      </c>
      <c r="I636" s="241" t="s">
        <v>92</v>
      </c>
      <c r="J636" s="235">
        <v>0</v>
      </c>
      <c r="K636" s="29">
        <v>0</v>
      </c>
      <c r="L636" s="29">
        <v>0</v>
      </c>
      <c r="M636" s="236"/>
      <c r="N636" s="242">
        <v>0</v>
      </c>
      <c r="O636" s="237"/>
      <c r="P636" s="238"/>
      <c r="Q636" s="190">
        <v>0</v>
      </c>
      <c r="R636" s="190">
        <v>0</v>
      </c>
      <c r="S636" s="190">
        <v>0</v>
      </c>
      <c r="T636" s="252"/>
      <c r="V636" s="91" t="s">
        <v>1039</v>
      </c>
      <c r="W636" s="190" t="s">
        <v>999</v>
      </c>
      <c r="X636" s="190">
        <v>0</v>
      </c>
      <c r="Y636" s="256"/>
    </row>
    <row r="637" spans="1:25" ht="18" customHeight="1">
      <c r="A637" s="218"/>
      <c r="B637" s="217"/>
      <c r="C637" s="217"/>
      <c r="D637" s="217"/>
      <c r="E637" s="219"/>
      <c r="F637" s="217"/>
      <c r="G637" s="219"/>
      <c r="H637" s="91">
        <v>2081201</v>
      </c>
      <c r="I637" s="241" t="s">
        <v>1040</v>
      </c>
      <c r="J637" s="235">
        <v>0</v>
      </c>
      <c r="K637" s="29">
        <v>0</v>
      </c>
      <c r="L637" s="29">
        <v>0</v>
      </c>
      <c r="M637" s="236"/>
      <c r="N637" s="242">
        <v>0</v>
      </c>
      <c r="O637" s="237"/>
      <c r="P637" s="238"/>
      <c r="Q637" s="190">
        <v>113844</v>
      </c>
      <c r="R637" s="190">
        <v>67310</v>
      </c>
      <c r="S637" s="190">
        <v>66906</v>
      </c>
      <c r="T637" s="252"/>
      <c r="V637" s="245" t="s">
        <v>925</v>
      </c>
      <c r="W637" s="190" t="s">
        <v>1001</v>
      </c>
      <c r="X637" s="190">
        <v>0</v>
      </c>
      <c r="Y637" s="256"/>
    </row>
    <row r="638" spans="1:25" ht="18" customHeight="1">
      <c r="A638" s="218"/>
      <c r="B638" s="217"/>
      <c r="C638" s="217"/>
      <c r="D638" s="217"/>
      <c r="E638" s="219"/>
      <c r="F638" s="217"/>
      <c r="G638" s="219"/>
      <c r="H638" s="91">
        <v>2081202</v>
      </c>
      <c r="I638" s="229" t="s">
        <v>1041</v>
      </c>
      <c r="J638" s="235">
        <v>52635</v>
      </c>
      <c r="K638" s="29">
        <v>77329</v>
      </c>
      <c r="L638" s="29">
        <v>77318</v>
      </c>
      <c r="M638" s="236">
        <f>+L638/K638</f>
        <v>0.9998577506498209</v>
      </c>
      <c r="N638" s="242">
        <v>62984</v>
      </c>
      <c r="O638" s="237">
        <f>+L638/N638-1</f>
        <v>0.22758160802743554</v>
      </c>
      <c r="P638" s="238"/>
      <c r="Q638" s="190">
        <v>738374</v>
      </c>
      <c r="R638" s="190">
        <v>697311</v>
      </c>
      <c r="S638" s="190">
        <v>680640</v>
      </c>
      <c r="T638" s="252"/>
      <c r="V638" s="91" t="s">
        <v>1042</v>
      </c>
      <c r="W638" s="190" t="s">
        <v>1003</v>
      </c>
      <c r="X638" s="190">
        <v>0</v>
      </c>
      <c r="Y638" s="258"/>
    </row>
    <row r="639" spans="1:25" ht="18" customHeight="1">
      <c r="A639" s="218"/>
      <c r="B639" s="217"/>
      <c r="C639" s="217"/>
      <c r="D639" s="217"/>
      <c r="E639" s="219"/>
      <c r="F639" s="217"/>
      <c r="G639" s="219"/>
      <c r="H639" s="91">
        <v>20813</v>
      </c>
      <c r="I639" s="241" t="s">
        <v>1043</v>
      </c>
      <c r="J639" s="235">
        <v>52635</v>
      </c>
      <c r="K639" s="29">
        <v>77268</v>
      </c>
      <c r="L639" s="29">
        <v>77268</v>
      </c>
      <c r="M639" s="236">
        <f>+L639/K639</f>
        <v>1</v>
      </c>
      <c r="N639" s="242">
        <v>62773</v>
      </c>
      <c r="O639" s="237">
        <f>+L639/N639-1</f>
        <v>0.23091137909610815</v>
      </c>
      <c r="P639" s="238"/>
      <c r="Q639" s="190">
        <v>8199</v>
      </c>
      <c r="R639" s="190">
        <v>6938</v>
      </c>
      <c r="S639" s="190">
        <v>6929</v>
      </c>
      <c r="T639" s="252"/>
      <c r="V639" s="91" t="s">
        <v>1044</v>
      </c>
      <c r="W639" s="190" t="s">
        <v>1005</v>
      </c>
      <c r="Y639" s="256"/>
    </row>
    <row r="640" spans="1:25" ht="18" customHeight="1">
      <c r="A640" s="218"/>
      <c r="B640" s="217"/>
      <c r="C640" s="217"/>
      <c r="D640" s="217"/>
      <c r="E640" s="219"/>
      <c r="F640" s="217"/>
      <c r="G640" s="219"/>
      <c r="H640" s="91">
        <v>2081301</v>
      </c>
      <c r="I640" s="241" t="s">
        <v>1045</v>
      </c>
      <c r="J640" s="235">
        <v>0</v>
      </c>
      <c r="K640" s="235"/>
      <c r="L640" s="29">
        <v>0</v>
      </c>
      <c r="M640" s="236"/>
      <c r="N640" s="242">
        <v>0</v>
      </c>
      <c r="O640" s="237"/>
      <c r="P640" s="238"/>
      <c r="Q640" s="190">
        <v>179126</v>
      </c>
      <c r="R640" s="190">
        <v>175725</v>
      </c>
      <c r="S640" s="190">
        <v>175388</v>
      </c>
      <c r="T640" s="252"/>
      <c r="V640" s="245" t="s">
        <v>928</v>
      </c>
      <c r="W640" s="190" t="s">
        <v>1007</v>
      </c>
      <c r="X640" s="190">
        <v>386.93</v>
      </c>
      <c r="Y640" s="256"/>
    </row>
    <row r="641" spans="1:25" ht="18" customHeight="1">
      <c r="A641" s="218"/>
      <c r="B641" s="217"/>
      <c r="C641" s="217"/>
      <c r="D641" s="217"/>
      <c r="E641" s="219"/>
      <c r="F641" s="217"/>
      <c r="G641" s="219"/>
      <c r="H641" s="91">
        <v>2081399</v>
      </c>
      <c r="I641" s="241" t="s">
        <v>1046</v>
      </c>
      <c r="J641" s="235">
        <v>0</v>
      </c>
      <c r="K641" s="235"/>
      <c r="L641" s="29">
        <v>0</v>
      </c>
      <c r="M641" s="236"/>
      <c r="N641" s="242">
        <v>0</v>
      </c>
      <c r="O641" s="237"/>
      <c r="P641" s="238"/>
      <c r="Q641" s="190">
        <v>1812</v>
      </c>
      <c r="R641" s="190">
        <v>3342</v>
      </c>
      <c r="S641" s="190">
        <v>282</v>
      </c>
      <c r="T641" s="252"/>
      <c r="V641" s="91" t="s">
        <v>1047</v>
      </c>
      <c r="W641" s="190" t="s">
        <v>88</v>
      </c>
      <c r="X641" s="190">
        <v>216.44</v>
      </c>
      <c r="Y641" s="256"/>
    </row>
    <row r="642" spans="1:25" ht="18" customHeight="1">
      <c r="A642" s="218"/>
      <c r="B642" s="217"/>
      <c r="C642" s="217"/>
      <c r="D642" s="217"/>
      <c r="E642" s="219"/>
      <c r="F642" s="217"/>
      <c r="G642" s="219"/>
      <c r="H642" s="91">
        <v>20815</v>
      </c>
      <c r="I642" s="241" t="s">
        <v>1048</v>
      </c>
      <c r="J642" s="235">
        <v>0</v>
      </c>
      <c r="K642" s="235"/>
      <c r="L642" s="29">
        <v>0</v>
      </c>
      <c r="M642" s="236"/>
      <c r="N642" s="242">
        <v>0</v>
      </c>
      <c r="O642" s="237"/>
      <c r="P642" s="238"/>
      <c r="Q642" s="190">
        <v>57373</v>
      </c>
      <c r="R642" s="190">
        <v>59494</v>
      </c>
      <c r="S642" s="190">
        <v>52310</v>
      </c>
      <c r="T642" s="252"/>
      <c r="V642" s="91" t="s">
        <v>1049</v>
      </c>
      <c r="W642" s="190" t="s">
        <v>89</v>
      </c>
      <c r="X642" s="190">
        <v>170.49</v>
      </c>
      <c r="Y642" s="256"/>
    </row>
    <row r="643" spans="1:25" ht="18" customHeight="1">
      <c r="A643" s="218"/>
      <c r="B643" s="217"/>
      <c r="C643" s="217"/>
      <c r="D643" s="217"/>
      <c r="E643" s="219"/>
      <c r="F643" s="217"/>
      <c r="G643" s="219"/>
      <c r="H643" s="91">
        <v>2081501</v>
      </c>
      <c r="I643" s="241" t="s">
        <v>1050</v>
      </c>
      <c r="J643" s="235">
        <v>0</v>
      </c>
      <c r="K643" s="235"/>
      <c r="L643" s="29">
        <v>0</v>
      </c>
      <c r="M643" s="236"/>
      <c r="N643" s="242">
        <v>0</v>
      </c>
      <c r="O643" s="237"/>
      <c r="P643" s="238"/>
      <c r="Q643" s="190">
        <v>75104</v>
      </c>
      <c r="R643" s="190">
        <v>61482</v>
      </c>
      <c r="S643" s="190">
        <v>58595</v>
      </c>
      <c r="T643" s="252"/>
      <c r="V643" s="245" t="s">
        <v>931</v>
      </c>
      <c r="W643" s="190" t="s">
        <v>92</v>
      </c>
      <c r="X643" s="190">
        <v>0</v>
      </c>
      <c r="Y643" s="256"/>
    </row>
    <row r="644" spans="1:25" ht="18" customHeight="1">
      <c r="A644" s="218"/>
      <c r="B644" s="217"/>
      <c r="C644" s="217"/>
      <c r="D644" s="217"/>
      <c r="E644" s="219"/>
      <c r="F644" s="217"/>
      <c r="G644" s="219"/>
      <c r="H644" s="91">
        <v>2081502</v>
      </c>
      <c r="I644" s="241" t="s">
        <v>1051</v>
      </c>
      <c r="J644" s="235">
        <v>0</v>
      </c>
      <c r="K644" s="235"/>
      <c r="L644" s="29">
        <v>0</v>
      </c>
      <c r="M644" s="236"/>
      <c r="N644" s="242">
        <v>0</v>
      </c>
      <c r="O644" s="237"/>
      <c r="P644" s="238"/>
      <c r="Q644" s="190">
        <v>1008</v>
      </c>
      <c r="R644" s="190">
        <v>1008</v>
      </c>
      <c r="S644" s="190">
        <v>1008</v>
      </c>
      <c r="T644" s="252"/>
      <c r="V644" s="91" t="s">
        <v>1052</v>
      </c>
      <c r="W644" s="190" t="s">
        <v>1012</v>
      </c>
      <c r="X644" s="190">
        <v>0</v>
      </c>
      <c r="Y644" s="256"/>
    </row>
    <row r="645" spans="1:25" ht="18" customHeight="1">
      <c r="A645" s="218"/>
      <c r="B645" s="217"/>
      <c r="C645" s="217"/>
      <c r="D645" s="217"/>
      <c r="E645" s="219"/>
      <c r="F645" s="217"/>
      <c r="G645" s="219"/>
      <c r="H645" s="91">
        <v>2081503</v>
      </c>
      <c r="I645" s="241" t="s">
        <v>1053</v>
      </c>
      <c r="J645" s="235">
        <v>0</v>
      </c>
      <c r="K645" s="235"/>
      <c r="L645" s="29">
        <v>0</v>
      </c>
      <c r="M645" s="236"/>
      <c r="N645" s="242">
        <v>0</v>
      </c>
      <c r="O645" s="237"/>
      <c r="P645" s="238"/>
      <c r="Q645" s="190">
        <v>5508</v>
      </c>
      <c r="R645" s="190">
        <v>6292</v>
      </c>
      <c r="S645" s="190">
        <v>6145</v>
      </c>
      <c r="T645" s="252"/>
      <c r="V645" s="91" t="s">
        <v>1054</v>
      </c>
      <c r="W645" s="190" t="s">
        <v>1019</v>
      </c>
      <c r="X645" s="190">
        <v>7668.17</v>
      </c>
      <c r="Y645" s="256"/>
    </row>
    <row r="646" spans="1:25" ht="18" customHeight="1">
      <c r="A646" s="218"/>
      <c r="B646" s="217"/>
      <c r="C646" s="217"/>
      <c r="D646" s="217"/>
      <c r="E646" s="219"/>
      <c r="F646" s="217"/>
      <c r="G646" s="219"/>
      <c r="H646" s="91">
        <v>2081599</v>
      </c>
      <c r="I646" s="241" t="s">
        <v>1055</v>
      </c>
      <c r="J646" s="235">
        <v>0</v>
      </c>
      <c r="K646" s="235"/>
      <c r="L646" s="29">
        <v>0</v>
      </c>
      <c r="M646" s="236"/>
      <c r="N646" s="242">
        <v>0</v>
      </c>
      <c r="O646" s="237"/>
      <c r="P646" s="238"/>
      <c r="Q646" s="190">
        <v>10656</v>
      </c>
      <c r="R646" s="190">
        <v>11201</v>
      </c>
      <c r="S646" s="190">
        <v>11147</v>
      </c>
      <c r="T646" s="252"/>
      <c r="V646" s="91" t="s">
        <v>1056</v>
      </c>
      <c r="W646" s="190" t="s">
        <v>1021</v>
      </c>
      <c r="X646" s="190">
        <v>676</v>
      </c>
      <c r="Y646" s="256"/>
    </row>
    <row r="647" spans="1:25" ht="18" customHeight="1">
      <c r="A647" s="218"/>
      <c r="B647" s="217"/>
      <c r="C647" s="217"/>
      <c r="D647" s="217"/>
      <c r="E647" s="219"/>
      <c r="F647" s="217"/>
      <c r="G647" s="219"/>
      <c r="H647" s="91">
        <v>2081103</v>
      </c>
      <c r="I647" s="241" t="s">
        <v>1057</v>
      </c>
      <c r="J647" s="235">
        <v>0</v>
      </c>
      <c r="K647" s="235"/>
      <c r="L647" s="29">
        <v>0</v>
      </c>
      <c r="M647" s="236"/>
      <c r="N647" s="242">
        <v>0</v>
      </c>
      <c r="O647" s="237"/>
      <c r="P647" s="238"/>
      <c r="Q647" s="190">
        <v>6666</v>
      </c>
      <c r="R647" s="190">
        <v>7677</v>
      </c>
      <c r="S647" s="190">
        <v>6229</v>
      </c>
      <c r="T647" s="252"/>
      <c r="V647" s="91" t="s">
        <v>91</v>
      </c>
      <c r="W647" s="190" t="s">
        <v>990</v>
      </c>
      <c r="X647" s="190">
        <v>4710.99</v>
      </c>
      <c r="Y647" s="256"/>
    </row>
    <row r="648" spans="1:25" ht="18" customHeight="1">
      <c r="A648" s="218"/>
      <c r="B648" s="217"/>
      <c r="C648" s="217"/>
      <c r="D648" s="217"/>
      <c r="E648" s="219"/>
      <c r="F648" s="217"/>
      <c r="G648" s="219"/>
      <c r="H648" s="91">
        <v>2081104</v>
      </c>
      <c r="I648" s="241" t="s">
        <v>1058</v>
      </c>
      <c r="J648" s="235">
        <v>0</v>
      </c>
      <c r="K648" s="235"/>
      <c r="L648" s="29">
        <v>0</v>
      </c>
      <c r="M648" s="236"/>
      <c r="N648" s="242">
        <v>0</v>
      </c>
      <c r="O648" s="237"/>
      <c r="P648" s="238"/>
      <c r="Q648" s="190">
        <v>0</v>
      </c>
      <c r="R648" s="190">
        <v>0</v>
      </c>
      <c r="S648" s="190">
        <v>0</v>
      </c>
      <c r="T648" s="252"/>
      <c r="V648" s="91" t="s">
        <v>94</v>
      </c>
      <c r="W648" s="190" t="s">
        <v>992</v>
      </c>
      <c r="X648" s="190">
        <v>71</v>
      </c>
      <c r="Y648" s="256"/>
    </row>
    <row r="649" spans="1:25" ht="18" customHeight="1">
      <c r="A649" s="218"/>
      <c r="B649" s="217"/>
      <c r="C649" s="217"/>
      <c r="D649" s="217"/>
      <c r="E649" s="219"/>
      <c r="F649" s="217"/>
      <c r="G649" s="219"/>
      <c r="H649" s="91">
        <v>2081105</v>
      </c>
      <c r="I649" s="241" t="s">
        <v>1059</v>
      </c>
      <c r="J649" s="235">
        <v>0</v>
      </c>
      <c r="K649" s="235"/>
      <c r="L649" s="29">
        <v>0</v>
      </c>
      <c r="M649" s="236"/>
      <c r="N649" s="242">
        <v>0</v>
      </c>
      <c r="O649" s="237"/>
      <c r="P649" s="238"/>
      <c r="Q649" s="190">
        <v>331</v>
      </c>
      <c r="R649" s="190">
        <v>343</v>
      </c>
      <c r="S649" s="190">
        <v>343</v>
      </c>
      <c r="T649" s="252"/>
      <c r="V649" s="91" t="s">
        <v>1060</v>
      </c>
      <c r="W649" s="190" t="s">
        <v>994</v>
      </c>
      <c r="X649" s="190">
        <v>1333.78</v>
      </c>
      <c r="Y649" s="256"/>
    </row>
    <row r="650" spans="1:25" ht="18" customHeight="1">
      <c r="A650" s="218"/>
      <c r="B650" s="217"/>
      <c r="C650" s="217"/>
      <c r="D650" s="217"/>
      <c r="E650" s="219"/>
      <c r="F650" s="217"/>
      <c r="G650" s="219"/>
      <c r="H650" s="91">
        <v>20816</v>
      </c>
      <c r="I650" s="241" t="s">
        <v>1061</v>
      </c>
      <c r="J650" s="235">
        <v>0</v>
      </c>
      <c r="K650" s="235">
        <v>61</v>
      </c>
      <c r="L650" s="29">
        <v>50</v>
      </c>
      <c r="M650" s="236">
        <f>+L650/K650</f>
        <v>0.819672131147541</v>
      </c>
      <c r="N650" s="242">
        <v>211</v>
      </c>
      <c r="O650" s="237">
        <f>+L650/N650-1</f>
        <v>-0.7630331753554502</v>
      </c>
      <c r="P650" s="238"/>
      <c r="Q650" s="190">
        <v>399588</v>
      </c>
      <c r="R650" s="190">
        <v>371829</v>
      </c>
      <c r="S650" s="190">
        <v>368836</v>
      </c>
      <c r="T650" s="252"/>
      <c r="V650" s="91" t="s">
        <v>1062</v>
      </c>
      <c r="W650" s="190" t="s">
        <v>1023</v>
      </c>
      <c r="X650" s="190">
        <v>6992.17</v>
      </c>
      <c r="Y650" s="256"/>
    </row>
    <row r="651" spans="1:25" ht="18" customHeight="1">
      <c r="A651" s="218"/>
      <c r="B651" s="217"/>
      <c r="C651" s="217"/>
      <c r="D651" s="217"/>
      <c r="E651" s="219"/>
      <c r="F651" s="217"/>
      <c r="G651" s="219"/>
      <c r="H651" s="91">
        <v>2081601</v>
      </c>
      <c r="I651" s="229" t="s">
        <v>1063</v>
      </c>
      <c r="J651" s="235">
        <v>8971</v>
      </c>
      <c r="K651" s="29">
        <v>96</v>
      </c>
      <c r="L651" s="29">
        <v>96</v>
      </c>
      <c r="M651" s="236">
        <f>+L651/K651</f>
        <v>1</v>
      </c>
      <c r="N651" s="242">
        <v>123</v>
      </c>
      <c r="O651" s="237">
        <f>+L651/N651-1</f>
        <v>-0.2195121951219512</v>
      </c>
      <c r="P651" s="238"/>
      <c r="T651" s="252"/>
      <c r="V651" s="245" t="s">
        <v>934</v>
      </c>
      <c r="W651" s="190" t="s">
        <v>972</v>
      </c>
      <c r="X651" s="190">
        <v>23882.56</v>
      </c>
      <c r="Y651" s="258"/>
    </row>
    <row r="652" spans="1:25" ht="18" customHeight="1">
      <c r="A652" s="218"/>
      <c r="B652" s="217"/>
      <c r="C652" s="217"/>
      <c r="D652" s="217"/>
      <c r="E652" s="219"/>
      <c r="F652" s="217"/>
      <c r="G652" s="219"/>
      <c r="H652" s="91">
        <v>2081602</v>
      </c>
      <c r="I652" s="241" t="s">
        <v>1064</v>
      </c>
      <c r="J652" s="235">
        <v>8971</v>
      </c>
      <c r="K652" s="29">
        <v>96</v>
      </c>
      <c r="L652" s="29">
        <v>96</v>
      </c>
      <c r="M652" s="236">
        <f>+L652/K652</f>
        <v>1</v>
      </c>
      <c r="N652" s="242">
        <v>123</v>
      </c>
      <c r="O652" s="237">
        <f>+L652/N652-1</f>
        <v>-0.2195121951219512</v>
      </c>
      <c r="P652" s="238"/>
      <c r="T652" s="252"/>
      <c r="V652" s="91" t="s">
        <v>121</v>
      </c>
      <c r="W652" s="190" t="s">
        <v>1030</v>
      </c>
      <c r="X652" s="190">
        <v>23882.56</v>
      </c>
      <c r="Y652" s="256"/>
    </row>
    <row r="653" spans="1:25" ht="18" customHeight="1">
      <c r="A653" s="218"/>
      <c r="B653" s="217"/>
      <c r="C653" s="217"/>
      <c r="D653" s="217"/>
      <c r="E653" s="219"/>
      <c r="F653" s="217"/>
      <c r="G653" s="219"/>
      <c r="H653" s="91"/>
      <c r="I653" s="241" t="s">
        <v>1065</v>
      </c>
      <c r="J653" s="235">
        <v>0</v>
      </c>
      <c r="K653" s="235"/>
      <c r="L653" s="29">
        <v>0</v>
      </c>
      <c r="M653" s="236"/>
      <c r="N653" s="242">
        <v>0</v>
      </c>
      <c r="O653" s="237"/>
      <c r="P653" s="238"/>
      <c r="T653" s="252"/>
      <c r="V653" s="23" t="s">
        <v>1066</v>
      </c>
      <c r="W653" s="190" t="s">
        <v>28</v>
      </c>
      <c r="X653" s="190">
        <v>1010908.53</v>
      </c>
      <c r="Y653" s="256"/>
    </row>
    <row r="654" spans="1:25" ht="18" customHeight="1">
      <c r="A654" s="218"/>
      <c r="B654" s="217"/>
      <c r="C654" s="217"/>
      <c r="D654" s="217"/>
      <c r="E654" s="219"/>
      <c r="F654" s="217"/>
      <c r="G654" s="219"/>
      <c r="H654" s="91"/>
      <c r="I654" s="241" t="s">
        <v>1067</v>
      </c>
      <c r="J654" s="235">
        <v>0</v>
      </c>
      <c r="K654" s="235"/>
      <c r="L654" s="29">
        <v>0</v>
      </c>
      <c r="M654" s="236"/>
      <c r="N654" s="242">
        <v>0</v>
      </c>
      <c r="O654" s="237"/>
      <c r="P654" s="238"/>
      <c r="T654" s="252"/>
      <c r="V654" s="24" t="s">
        <v>1068</v>
      </c>
      <c r="W654" s="190" t="s">
        <v>1037</v>
      </c>
      <c r="X654" s="190">
        <v>8468.68</v>
      </c>
      <c r="Y654" s="256"/>
    </row>
    <row r="655" spans="1:25" ht="18" customHeight="1">
      <c r="A655" s="218"/>
      <c r="B655" s="217"/>
      <c r="C655" s="217"/>
      <c r="D655" s="217"/>
      <c r="E655" s="219"/>
      <c r="F655" s="217"/>
      <c r="G655" s="219"/>
      <c r="H655" s="91">
        <v>20817</v>
      </c>
      <c r="I655" s="229" t="s">
        <v>1069</v>
      </c>
      <c r="J655" s="235">
        <v>8926</v>
      </c>
      <c r="K655" s="29">
        <v>13998</v>
      </c>
      <c r="L655" s="29">
        <v>13836</v>
      </c>
      <c r="M655" s="236">
        <f>+L655/K655</f>
        <v>0.9884269181311616</v>
      </c>
      <c r="N655" s="242">
        <v>8917</v>
      </c>
      <c r="O655" s="237">
        <f>+L655/N655-1</f>
        <v>0.5516429292362903</v>
      </c>
      <c r="P655" s="238"/>
      <c r="T655" s="252"/>
      <c r="V655" s="24" t="s">
        <v>1070</v>
      </c>
      <c r="W655" s="190" t="s">
        <v>88</v>
      </c>
      <c r="X655" s="190">
        <v>3450.89</v>
      </c>
      <c r="Y655" s="256"/>
    </row>
    <row r="656" spans="1:25" ht="18" customHeight="1">
      <c r="A656" s="218"/>
      <c r="B656" s="217"/>
      <c r="C656" s="217"/>
      <c r="D656" s="217"/>
      <c r="E656" s="219"/>
      <c r="F656" s="217"/>
      <c r="G656" s="219"/>
      <c r="H656" s="91">
        <v>2081701</v>
      </c>
      <c r="I656" s="241" t="s">
        <v>1071</v>
      </c>
      <c r="J656" s="235">
        <v>5410</v>
      </c>
      <c r="K656" s="29">
        <v>6412</v>
      </c>
      <c r="L656" s="29">
        <v>6412</v>
      </c>
      <c r="M656" s="236">
        <f>+L656/K656</f>
        <v>1</v>
      </c>
      <c r="N656" s="242">
        <v>4438</v>
      </c>
      <c r="O656" s="237">
        <f>+L656/N656-1</f>
        <v>0.4447949526813879</v>
      </c>
      <c r="P656" s="238"/>
      <c r="T656" s="252"/>
      <c r="V656" s="245" t="s">
        <v>936</v>
      </c>
      <c r="W656" s="190" t="s">
        <v>89</v>
      </c>
      <c r="X656" s="190">
        <v>3930.37</v>
      </c>
      <c r="Y656" s="256"/>
    </row>
    <row r="657" spans="1:25" ht="18" customHeight="1">
      <c r="A657" s="218"/>
      <c r="B657" s="217"/>
      <c r="C657" s="217"/>
      <c r="D657" s="217"/>
      <c r="E657" s="219"/>
      <c r="F657" s="217"/>
      <c r="G657" s="219"/>
      <c r="H657" s="91">
        <v>2081702</v>
      </c>
      <c r="I657" s="241" t="s">
        <v>1072</v>
      </c>
      <c r="J657" s="235">
        <v>1682</v>
      </c>
      <c r="K657" s="29">
        <v>2142</v>
      </c>
      <c r="L657" s="29">
        <v>2142</v>
      </c>
      <c r="M657" s="236">
        <f>+L657/K657</f>
        <v>1</v>
      </c>
      <c r="N657" s="242">
        <v>1807</v>
      </c>
      <c r="O657" s="237">
        <f>+L657/N657-1</f>
        <v>0.1853901494189263</v>
      </c>
      <c r="P657" s="238"/>
      <c r="T657" s="252"/>
      <c r="V657" s="91" t="s">
        <v>1073</v>
      </c>
      <c r="W657" s="190" t="s">
        <v>92</v>
      </c>
      <c r="X657" s="190">
        <v>99</v>
      </c>
      <c r="Y657" s="256"/>
    </row>
    <row r="658" spans="1:25" ht="18" customHeight="1">
      <c r="A658" s="218"/>
      <c r="B658" s="217"/>
      <c r="C658" s="217"/>
      <c r="D658" s="217"/>
      <c r="E658" s="219"/>
      <c r="F658" s="217"/>
      <c r="G658" s="219"/>
      <c r="H658" s="91">
        <v>20818</v>
      </c>
      <c r="I658" s="241" t="s">
        <v>1074</v>
      </c>
      <c r="J658" s="235">
        <v>1834</v>
      </c>
      <c r="K658" s="29">
        <v>4494</v>
      </c>
      <c r="L658" s="29">
        <v>4494</v>
      </c>
      <c r="M658" s="236">
        <f>+L658/K658</f>
        <v>1</v>
      </c>
      <c r="N658" s="242">
        <v>1990</v>
      </c>
      <c r="O658" s="237">
        <f>+L658/N658-1</f>
        <v>1.258291457286432</v>
      </c>
      <c r="P658" s="238"/>
      <c r="T658" s="252"/>
      <c r="V658" s="91" t="s">
        <v>1075</v>
      </c>
      <c r="W658" s="190" t="s">
        <v>1040</v>
      </c>
      <c r="X658" s="190">
        <v>988.42</v>
      </c>
      <c r="Y658" s="256"/>
    </row>
    <row r="659" spans="1:25" ht="18" customHeight="1">
      <c r="A659" s="218"/>
      <c r="B659" s="217"/>
      <c r="C659" s="217"/>
      <c r="D659" s="217"/>
      <c r="E659" s="219"/>
      <c r="F659" s="217"/>
      <c r="G659" s="219"/>
      <c r="H659" s="91"/>
      <c r="I659" s="241" t="s">
        <v>1076</v>
      </c>
      <c r="J659" s="235">
        <v>0</v>
      </c>
      <c r="K659" s="29">
        <v>0</v>
      </c>
      <c r="L659" s="29">
        <v>0</v>
      </c>
      <c r="M659" s="236"/>
      <c r="N659" s="242">
        <v>0</v>
      </c>
      <c r="O659" s="237"/>
      <c r="P659" s="238"/>
      <c r="T659" s="252"/>
      <c r="V659" s="91"/>
      <c r="Y659" s="256"/>
    </row>
    <row r="660" spans="1:25" ht="18" customHeight="1">
      <c r="A660" s="218"/>
      <c r="B660" s="217"/>
      <c r="C660" s="217"/>
      <c r="D660" s="217"/>
      <c r="E660" s="219"/>
      <c r="F660" s="217"/>
      <c r="G660" s="219"/>
      <c r="H660" s="91"/>
      <c r="I660" s="241" t="s">
        <v>1077</v>
      </c>
      <c r="J660" s="235">
        <v>0</v>
      </c>
      <c r="K660" s="29">
        <v>0</v>
      </c>
      <c r="L660" s="29">
        <v>0</v>
      </c>
      <c r="M660" s="236"/>
      <c r="N660" s="242">
        <v>0</v>
      </c>
      <c r="O660" s="237"/>
      <c r="P660" s="238"/>
      <c r="T660" s="252"/>
      <c r="V660" s="91"/>
      <c r="Y660" s="256"/>
    </row>
    <row r="661" spans="1:25" ht="18" customHeight="1">
      <c r="A661" s="218"/>
      <c r="B661" s="217"/>
      <c r="C661" s="217"/>
      <c r="D661" s="217"/>
      <c r="E661" s="219"/>
      <c r="F661" s="217"/>
      <c r="G661" s="219"/>
      <c r="H661" s="91"/>
      <c r="I661" s="241" t="s">
        <v>1078</v>
      </c>
      <c r="J661" s="235">
        <v>0</v>
      </c>
      <c r="K661" s="29">
        <v>0</v>
      </c>
      <c r="L661" s="29">
        <v>0</v>
      </c>
      <c r="M661" s="236"/>
      <c r="N661" s="242">
        <v>0</v>
      </c>
      <c r="O661" s="237"/>
      <c r="P661" s="238"/>
      <c r="T661" s="252"/>
      <c r="V661" s="91"/>
      <c r="Y661" s="256"/>
    </row>
    <row r="662" spans="1:25" ht="18" customHeight="1">
      <c r="A662" s="218"/>
      <c r="B662" s="217"/>
      <c r="C662" s="217"/>
      <c r="D662" s="217"/>
      <c r="E662" s="219"/>
      <c r="F662" s="217"/>
      <c r="G662" s="219"/>
      <c r="H662" s="91"/>
      <c r="I662" s="241" t="s">
        <v>1079</v>
      </c>
      <c r="J662" s="235">
        <v>0</v>
      </c>
      <c r="K662" s="29">
        <v>0</v>
      </c>
      <c r="L662" s="29">
        <v>0</v>
      </c>
      <c r="M662" s="236"/>
      <c r="N662" s="242">
        <v>0</v>
      </c>
      <c r="O662" s="237"/>
      <c r="P662" s="238"/>
      <c r="T662" s="252"/>
      <c r="V662" s="91"/>
      <c r="Y662" s="256"/>
    </row>
    <row r="663" spans="1:25" ht="18" customHeight="1">
      <c r="A663" s="218"/>
      <c r="B663" s="217"/>
      <c r="C663" s="217"/>
      <c r="D663" s="217"/>
      <c r="E663" s="219"/>
      <c r="F663" s="217"/>
      <c r="G663" s="219"/>
      <c r="H663" s="91"/>
      <c r="I663" s="241" t="s">
        <v>1080</v>
      </c>
      <c r="J663" s="235">
        <v>0</v>
      </c>
      <c r="K663" s="29">
        <v>562</v>
      </c>
      <c r="L663" s="29">
        <v>562</v>
      </c>
      <c r="M663" s="236">
        <f>+L663/K663</f>
        <v>1</v>
      </c>
      <c r="N663" s="242">
        <v>446</v>
      </c>
      <c r="O663" s="237">
        <f>+L663/N663-1</f>
        <v>0.2600896860986548</v>
      </c>
      <c r="P663" s="238"/>
      <c r="T663" s="252"/>
      <c r="V663" s="91"/>
      <c r="Y663" s="256"/>
    </row>
    <row r="664" spans="1:25" ht="18" customHeight="1">
      <c r="A664" s="218"/>
      <c r="B664" s="217"/>
      <c r="C664" s="217"/>
      <c r="D664" s="217"/>
      <c r="E664" s="219"/>
      <c r="F664" s="217"/>
      <c r="G664" s="219"/>
      <c r="H664" s="91"/>
      <c r="I664" s="241" t="s">
        <v>1081</v>
      </c>
      <c r="J664" s="235">
        <v>0</v>
      </c>
      <c r="K664" s="235">
        <v>121</v>
      </c>
      <c r="L664" s="29">
        <v>76</v>
      </c>
      <c r="M664" s="236">
        <f>+L664/K664</f>
        <v>0.628099173553719</v>
      </c>
      <c r="N664" s="242">
        <v>162</v>
      </c>
      <c r="O664" s="237">
        <f>+L664/N664-1</f>
        <v>-0.5308641975308642</v>
      </c>
      <c r="P664" s="238"/>
      <c r="T664" s="252"/>
      <c r="V664" s="91"/>
      <c r="Y664" s="256"/>
    </row>
    <row r="665" spans="1:25" ht="18" customHeight="1">
      <c r="A665" s="218"/>
      <c r="B665" s="217"/>
      <c r="C665" s="217"/>
      <c r="D665" s="217"/>
      <c r="E665" s="219"/>
      <c r="F665" s="217"/>
      <c r="G665" s="219"/>
      <c r="H665" s="91"/>
      <c r="I665" s="241" t="s">
        <v>1082</v>
      </c>
      <c r="J665" s="235">
        <v>0</v>
      </c>
      <c r="K665" s="235"/>
      <c r="L665" s="29">
        <v>0</v>
      </c>
      <c r="M665" s="236"/>
      <c r="N665" s="242">
        <v>0</v>
      </c>
      <c r="O665" s="237"/>
      <c r="P665" s="238"/>
      <c r="T665" s="252"/>
      <c r="V665" s="91"/>
      <c r="Y665" s="256"/>
    </row>
    <row r="666" spans="1:25" ht="18" customHeight="1">
      <c r="A666" s="218"/>
      <c r="B666" s="217"/>
      <c r="C666" s="217"/>
      <c r="D666" s="217"/>
      <c r="E666" s="219"/>
      <c r="F666" s="217"/>
      <c r="G666" s="219"/>
      <c r="H666" s="91">
        <v>2081801</v>
      </c>
      <c r="I666" s="241" t="s">
        <v>1083</v>
      </c>
      <c r="J666" s="235">
        <v>0</v>
      </c>
      <c r="K666" s="235">
        <v>267</v>
      </c>
      <c r="L666" s="29">
        <v>150</v>
      </c>
      <c r="M666" s="236">
        <f>+L666/K666</f>
        <v>0.5617977528089888</v>
      </c>
      <c r="N666" s="242">
        <v>74</v>
      </c>
      <c r="O666" s="237">
        <f>+L666/N666-1</f>
        <v>1.0270270270270272</v>
      </c>
      <c r="P666" s="238"/>
      <c r="T666" s="252"/>
      <c r="V666" s="245" t="s">
        <v>938</v>
      </c>
      <c r="W666" s="190" t="s">
        <v>1041</v>
      </c>
      <c r="X666" s="190">
        <v>508603.31</v>
      </c>
      <c r="Y666" s="260"/>
    </row>
    <row r="667" spans="1:25" ht="18" customHeight="1">
      <c r="A667" s="218"/>
      <c r="B667" s="217"/>
      <c r="C667" s="217"/>
      <c r="D667" s="217"/>
      <c r="E667" s="219"/>
      <c r="F667" s="217"/>
      <c r="G667" s="219"/>
      <c r="H667" s="91">
        <v>2081899</v>
      </c>
      <c r="I667" s="229" t="s">
        <v>1084</v>
      </c>
      <c r="J667" s="235"/>
      <c r="K667" s="29">
        <v>9</v>
      </c>
      <c r="L667" s="29">
        <v>9</v>
      </c>
      <c r="M667" s="236">
        <f>+L667/K667</f>
        <v>1</v>
      </c>
      <c r="N667" s="242">
        <v>0</v>
      </c>
      <c r="O667" s="237"/>
      <c r="P667" s="238"/>
      <c r="T667" s="252"/>
      <c r="V667" s="91" t="s">
        <v>1085</v>
      </c>
      <c r="W667" s="190" t="s">
        <v>1043</v>
      </c>
      <c r="X667" s="190">
        <v>292828.92</v>
      </c>
      <c r="Y667" s="258"/>
    </row>
    <row r="668" spans="1:25" ht="18" customHeight="1">
      <c r="A668" s="218"/>
      <c r="B668" s="217"/>
      <c r="C668" s="217"/>
      <c r="D668" s="217"/>
      <c r="E668" s="219"/>
      <c r="F668" s="217"/>
      <c r="G668" s="219"/>
      <c r="H668" s="91">
        <v>20824</v>
      </c>
      <c r="I668" s="241" t="s">
        <v>1086</v>
      </c>
      <c r="J668" s="235"/>
      <c r="K668" s="29">
        <v>9</v>
      </c>
      <c r="L668" s="29">
        <v>9</v>
      </c>
      <c r="M668" s="236">
        <f>+L668/K668</f>
        <v>1</v>
      </c>
      <c r="N668" s="242">
        <v>0</v>
      </c>
      <c r="O668" s="237"/>
      <c r="P668" s="238"/>
      <c r="T668" s="252"/>
      <c r="V668" s="245" t="s">
        <v>1087</v>
      </c>
      <c r="W668" s="190" t="s">
        <v>1045</v>
      </c>
      <c r="X668" s="190">
        <v>24524.1</v>
      </c>
      <c r="Y668" s="256"/>
    </row>
    <row r="669" spans="1:25" ht="18" customHeight="1">
      <c r="A669" s="218"/>
      <c r="B669" s="217"/>
      <c r="C669" s="217"/>
      <c r="D669" s="217"/>
      <c r="E669" s="219"/>
      <c r="F669" s="217"/>
      <c r="G669" s="219"/>
      <c r="H669" s="91">
        <v>2082401</v>
      </c>
      <c r="I669" s="241" t="s">
        <v>1088</v>
      </c>
      <c r="J669" s="235"/>
      <c r="K669" s="235"/>
      <c r="L669" s="29">
        <v>0</v>
      </c>
      <c r="M669" s="236"/>
      <c r="N669" s="242">
        <v>0</v>
      </c>
      <c r="O669" s="237"/>
      <c r="P669" s="238"/>
      <c r="T669" s="252"/>
      <c r="V669" s="245" t="s">
        <v>1089</v>
      </c>
      <c r="W669" s="190" t="s">
        <v>1046</v>
      </c>
      <c r="X669" s="190">
        <v>20535.69</v>
      </c>
      <c r="Y669" s="256"/>
    </row>
    <row r="670" spans="1:25" ht="18" customHeight="1">
      <c r="A670" s="218"/>
      <c r="B670" s="217"/>
      <c r="C670" s="217"/>
      <c r="D670" s="217"/>
      <c r="E670" s="219"/>
      <c r="F670" s="217"/>
      <c r="G670" s="219"/>
      <c r="H670" s="91">
        <v>2082402</v>
      </c>
      <c r="I670" s="229" t="s">
        <v>1090</v>
      </c>
      <c r="J670" s="235">
        <v>10650</v>
      </c>
      <c r="K670" s="29">
        <v>10186</v>
      </c>
      <c r="L670" s="29">
        <v>10132</v>
      </c>
      <c r="M670" s="236">
        <f>+L670/K670</f>
        <v>0.9946986059297075</v>
      </c>
      <c r="N670" s="242">
        <v>14558</v>
      </c>
      <c r="O670" s="237">
        <f>+L670/N670-1</f>
        <v>-0.30402527819755465</v>
      </c>
      <c r="P670" s="238"/>
      <c r="T670" s="252"/>
      <c r="V670" s="91" t="s">
        <v>121</v>
      </c>
      <c r="W670" s="190" t="s">
        <v>1048</v>
      </c>
      <c r="X670" s="190">
        <v>13704.97</v>
      </c>
      <c r="Y670" s="256"/>
    </row>
    <row r="671" spans="1:25" ht="18" customHeight="1">
      <c r="A671" s="218"/>
      <c r="B671" s="217"/>
      <c r="C671" s="217"/>
      <c r="D671" s="217"/>
      <c r="E671" s="219"/>
      <c r="F671" s="217"/>
      <c r="G671" s="219"/>
      <c r="H671" s="91">
        <v>20899</v>
      </c>
      <c r="I671" s="241" t="s">
        <v>1091</v>
      </c>
      <c r="J671" s="235">
        <v>118</v>
      </c>
      <c r="K671" s="29">
        <v>96</v>
      </c>
      <c r="L671" s="29">
        <v>96</v>
      </c>
      <c r="M671" s="236">
        <f>+L671/K671</f>
        <v>1</v>
      </c>
      <c r="N671" s="242">
        <v>0</v>
      </c>
      <c r="O671" s="237"/>
      <c r="P671" s="238"/>
      <c r="T671" s="252"/>
      <c r="V671" s="91" t="s">
        <v>91</v>
      </c>
      <c r="W671" s="190" t="s">
        <v>1050</v>
      </c>
      <c r="X671" s="190">
        <v>18895.79</v>
      </c>
      <c r="Y671" s="256"/>
    </row>
    <row r="672" spans="1:25" ht="18" customHeight="1">
      <c r="A672" s="218"/>
      <c r="B672" s="217"/>
      <c r="C672" s="217"/>
      <c r="D672" s="217"/>
      <c r="E672" s="219"/>
      <c r="F672" s="217"/>
      <c r="G672" s="219"/>
      <c r="H672" s="91">
        <v>2089901</v>
      </c>
      <c r="I672" s="241" t="s">
        <v>1092</v>
      </c>
      <c r="J672" s="235">
        <v>1879</v>
      </c>
      <c r="K672" s="29">
        <v>1464</v>
      </c>
      <c r="L672" s="29">
        <v>1464</v>
      </c>
      <c r="M672" s="236">
        <f>+L672/K672</f>
        <v>1</v>
      </c>
      <c r="N672" s="242">
        <v>2041</v>
      </c>
      <c r="O672" s="237">
        <f>+L672/N672-1</f>
        <v>-0.2827045565899069</v>
      </c>
      <c r="P672" s="238"/>
      <c r="T672" s="252"/>
      <c r="V672" s="91" t="s">
        <v>94</v>
      </c>
      <c r="W672" s="190" t="s">
        <v>1051</v>
      </c>
      <c r="X672" s="190">
        <v>14128</v>
      </c>
      <c r="Y672" s="256"/>
    </row>
    <row r="673" spans="1:25" s="187" customFormat="1" ht="18" customHeight="1">
      <c r="A673" s="263"/>
      <c r="B673" s="264"/>
      <c r="C673" s="264"/>
      <c r="D673" s="264"/>
      <c r="E673" s="265"/>
      <c r="F673" s="264"/>
      <c r="G673" s="265"/>
      <c r="H673" s="245">
        <v>210</v>
      </c>
      <c r="I673" s="241" t="s">
        <v>1093</v>
      </c>
      <c r="J673" s="235">
        <v>8653</v>
      </c>
      <c r="K673" s="235">
        <v>8626</v>
      </c>
      <c r="L673" s="29">
        <v>8572</v>
      </c>
      <c r="M673" s="236">
        <f>+L673/K673</f>
        <v>0.9937398562485509</v>
      </c>
      <c r="N673" s="242">
        <v>12517</v>
      </c>
      <c r="O673" s="237">
        <f>+L673/N673-1</f>
        <v>-0.31517136694096026</v>
      </c>
      <c r="P673" s="238"/>
      <c r="T673" s="251"/>
      <c r="V673" s="91" t="s">
        <v>1094</v>
      </c>
      <c r="W673" s="190" t="s">
        <v>1053</v>
      </c>
      <c r="X673" s="190">
        <v>23055.1</v>
      </c>
      <c r="Y673" s="256"/>
    </row>
    <row r="674" spans="1:25" ht="18" customHeight="1">
      <c r="A674" s="218"/>
      <c r="B674" s="217"/>
      <c r="C674" s="217"/>
      <c r="D674" s="217"/>
      <c r="E674" s="219"/>
      <c r="F674" s="217"/>
      <c r="G674" s="219"/>
      <c r="H674" s="91">
        <v>21001</v>
      </c>
      <c r="I674" s="229" t="s">
        <v>1095</v>
      </c>
      <c r="J674" s="235">
        <v>1966</v>
      </c>
      <c r="K674" s="29">
        <v>3191</v>
      </c>
      <c r="L674" s="29">
        <v>3191</v>
      </c>
      <c r="M674" s="236">
        <f>+L674/K674</f>
        <v>1</v>
      </c>
      <c r="N674" s="242">
        <v>1981</v>
      </c>
      <c r="O674" s="237">
        <f>+L674/N674-1</f>
        <v>0.6108026249369005</v>
      </c>
      <c r="P674" s="238"/>
      <c r="T674" s="251" t="s">
        <v>1096</v>
      </c>
      <c r="U674" s="190">
        <v>542827</v>
      </c>
      <c r="V674" s="245" t="s">
        <v>1097</v>
      </c>
      <c r="W674" s="190" t="s">
        <v>1055</v>
      </c>
      <c r="X674" s="190">
        <v>73497.83</v>
      </c>
      <c r="Y674" s="260"/>
    </row>
    <row r="675" spans="1:25" ht="18" customHeight="1">
      <c r="A675" s="218"/>
      <c r="B675" s="217"/>
      <c r="C675" s="217"/>
      <c r="D675" s="217"/>
      <c r="E675" s="219"/>
      <c r="F675" s="217"/>
      <c r="G675" s="219"/>
      <c r="H675" s="91">
        <v>2100101</v>
      </c>
      <c r="I675" s="241" t="s">
        <v>88</v>
      </c>
      <c r="J675" s="235">
        <v>0</v>
      </c>
      <c r="K675" s="29">
        <v>0</v>
      </c>
      <c r="L675" s="29">
        <v>0</v>
      </c>
      <c r="M675" s="236"/>
      <c r="N675" s="267">
        <v>0</v>
      </c>
      <c r="O675" s="237"/>
      <c r="P675" s="238"/>
      <c r="T675" s="252" t="s">
        <v>1089</v>
      </c>
      <c r="U675" s="190">
        <v>6062</v>
      </c>
      <c r="V675" s="91" t="s">
        <v>1098</v>
      </c>
      <c r="W675" s="190" t="s">
        <v>1057</v>
      </c>
      <c r="Y675" s="256"/>
    </row>
    <row r="676" spans="1:25" ht="18" customHeight="1">
      <c r="A676" s="218"/>
      <c r="B676" s="217"/>
      <c r="C676" s="217"/>
      <c r="D676" s="217"/>
      <c r="E676" s="219"/>
      <c r="F676" s="217"/>
      <c r="G676" s="219"/>
      <c r="H676" s="91">
        <v>2100102</v>
      </c>
      <c r="I676" s="241" t="s">
        <v>89</v>
      </c>
      <c r="J676" s="235">
        <v>0</v>
      </c>
      <c r="K676" s="29">
        <v>20</v>
      </c>
      <c r="L676" s="29">
        <v>20</v>
      </c>
      <c r="M676" s="236">
        <f>+L676/K676</f>
        <v>1</v>
      </c>
      <c r="N676" s="267">
        <v>0</v>
      </c>
      <c r="O676" s="237"/>
      <c r="P676" s="238"/>
      <c r="T676" s="252" t="s">
        <v>1097</v>
      </c>
      <c r="U676" s="190">
        <v>138451</v>
      </c>
      <c r="V676" s="91" t="s">
        <v>1099</v>
      </c>
      <c r="W676" s="190" t="s">
        <v>1058</v>
      </c>
      <c r="Y676" s="256"/>
    </row>
    <row r="677" spans="1:25" ht="18" customHeight="1">
      <c r="A677" s="218"/>
      <c r="B677" s="217"/>
      <c r="C677" s="217"/>
      <c r="D677" s="217"/>
      <c r="E677" s="219"/>
      <c r="F677" s="217"/>
      <c r="G677" s="219"/>
      <c r="H677" s="91">
        <v>2100103</v>
      </c>
      <c r="I677" s="241" t="s">
        <v>92</v>
      </c>
      <c r="J677" s="235">
        <v>0</v>
      </c>
      <c r="K677" s="29">
        <v>0</v>
      </c>
      <c r="L677" s="29">
        <v>0</v>
      </c>
      <c r="M677" s="236"/>
      <c r="N677" s="267">
        <v>0</v>
      </c>
      <c r="O677" s="237"/>
      <c r="P677" s="238"/>
      <c r="T677" s="252" t="s">
        <v>1100</v>
      </c>
      <c r="U677" s="190">
        <v>0</v>
      </c>
      <c r="V677" s="91" t="s">
        <v>1101</v>
      </c>
      <c r="W677" s="190" t="s">
        <v>1059</v>
      </c>
      <c r="Y677" s="256"/>
    </row>
    <row r="678" spans="1:25" ht="18" customHeight="1">
      <c r="A678" s="218"/>
      <c r="B678" s="217"/>
      <c r="C678" s="217"/>
      <c r="D678" s="217"/>
      <c r="E678" s="219"/>
      <c r="F678" s="217"/>
      <c r="G678" s="219"/>
      <c r="H678" s="91">
        <v>2100199</v>
      </c>
      <c r="I678" s="241" t="s">
        <v>1102</v>
      </c>
      <c r="J678" s="235">
        <v>0</v>
      </c>
      <c r="K678" s="29">
        <v>0</v>
      </c>
      <c r="L678" s="29">
        <v>0</v>
      </c>
      <c r="M678" s="236"/>
      <c r="N678" s="242">
        <v>0</v>
      </c>
      <c r="O678" s="237"/>
      <c r="P678" s="238"/>
      <c r="T678" s="252" t="s">
        <v>1103</v>
      </c>
      <c r="U678" s="190">
        <v>46069</v>
      </c>
      <c r="V678" s="91" t="s">
        <v>1104</v>
      </c>
      <c r="W678" s="190" t="s">
        <v>1061</v>
      </c>
      <c r="X678" s="190">
        <v>27432.92</v>
      </c>
      <c r="Y678" s="256"/>
    </row>
    <row r="679" spans="1:25" ht="18" customHeight="1">
      <c r="A679" s="218"/>
      <c r="B679" s="217"/>
      <c r="C679" s="217"/>
      <c r="D679" s="217"/>
      <c r="E679" s="219"/>
      <c r="F679" s="217"/>
      <c r="G679" s="219"/>
      <c r="H679" s="91">
        <v>21002</v>
      </c>
      <c r="I679" s="241" t="s">
        <v>1105</v>
      </c>
      <c r="J679" s="235">
        <v>0</v>
      </c>
      <c r="K679" s="29">
        <v>0</v>
      </c>
      <c r="L679" s="29">
        <v>0</v>
      </c>
      <c r="M679" s="236"/>
      <c r="N679" s="242">
        <v>0</v>
      </c>
      <c r="O679" s="237"/>
      <c r="P679" s="238"/>
      <c r="T679" s="252" t="s">
        <v>1106</v>
      </c>
      <c r="U679" s="190">
        <v>54818</v>
      </c>
      <c r="V679" s="91" t="s">
        <v>1107</v>
      </c>
      <c r="W679" s="190" t="s">
        <v>1063</v>
      </c>
      <c r="X679" s="190">
        <v>7061.92</v>
      </c>
      <c r="Y679" s="256"/>
    </row>
    <row r="680" spans="1:25" ht="18" customHeight="1">
      <c r="A680" s="218"/>
      <c r="B680" s="217"/>
      <c r="C680" s="217"/>
      <c r="D680" s="217"/>
      <c r="E680" s="219"/>
      <c r="F680" s="217"/>
      <c r="G680" s="219"/>
      <c r="H680" s="91">
        <v>2100201</v>
      </c>
      <c r="I680" s="241" t="s">
        <v>1108</v>
      </c>
      <c r="J680" s="235">
        <v>0</v>
      </c>
      <c r="K680" s="29">
        <v>0</v>
      </c>
      <c r="L680" s="29">
        <v>0</v>
      </c>
      <c r="M680" s="236"/>
      <c r="N680" s="242">
        <v>0</v>
      </c>
      <c r="O680" s="237"/>
      <c r="P680" s="238"/>
      <c r="T680" s="252" t="s">
        <v>1109</v>
      </c>
      <c r="U680" s="190">
        <v>1278</v>
      </c>
      <c r="V680" s="91" t="s">
        <v>1110</v>
      </c>
      <c r="W680" s="190" t="s">
        <v>1064</v>
      </c>
      <c r="X680" s="190">
        <v>5361.92</v>
      </c>
      <c r="Y680" s="256"/>
    </row>
    <row r="681" spans="1:25" ht="18" customHeight="1">
      <c r="A681" s="218"/>
      <c r="B681" s="217"/>
      <c r="C681" s="217"/>
      <c r="D681" s="217"/>
      <c r="E681" s="219"/>
      <c r="F681" s="217"/>
      <c r="G681" s="219"/>
      <c r="H681" s="91">
        <v>2100202</v>
      </c>
      <c r="I681" s="241" t="s">
        <v>1111</v>
      </c>
      <c r="J681" s="235">
        <v>0</v>
      </c>
      <c r="K681" s="29">
        <v>0</v>
      </c>
      <c r="L681" s="29">
        <v>0</v>
      </c>
      <c r="M681" s="236"/>
      <c r="N681" s="242">
        <v>0</v>
      </c>
      <c r="O681" s="237"/>
      <c r="P681" s="238"/>
      <c r="T681" s="252" t="s">
        <v>1112</v>
      </c>
      <c r="U681" s="190">
        <v>10506</v>
      </c>
      <c r="V681" s="91" t="s">
        <v>1113</v>
      </c>
      <c r="W681" s="190" t="s">
        <v>1065</v>
      </c>
      <c r="X681" s="190">
        <v>0</v>
      </c>
      <c r="Y681" s="256"/>
    </row>
    <row r="682" spans="1:25" ht="18" customHeight="1">
      <c r="A682" s="218"/>
      <c r="B682" s="217"/>
      <c r="C682" s="217"/>
      <c r="D682" s="217"/>
      <c r="E682" s="219"/>
      <c r="F682" s="217"/>
      <c r="G682" s="219"/>
      <c r="H682" s="91">
        <v>2100203</v>
      </c>
      <c r="I682" s="241" t="s">
        <v>112</v>
      </c>
      <c r="J682" s="235">
        <v>0</v>
      </c>
      <c r="K682" s="29">
        <v>0</v>
      </c>
      <c r="L682" s="29">
        <v>0</v>
      </c>
      <c r="M682" s="236"/>
      <c r="N682" s="242">
        <v>0</v>
      </c>
      <c r="O682" s="237"/>
      <c r="P682" s="238"/>
      <c r="T682" s="252" t="s">
        <v>1114</v>
      </c>
      <c r="U682" s="190">
        <v>285643</v>
      </c>
      <c r="V682" s="91" t="s">
        <v>1115</v>
      </c>
      <c r="W682" s="190" t="s">
        <v>1067</v>
      </c>
      <c r="X682" s="190">
        <v>1700</v>
      </c>
      <c r="Y682" s="256"/>
    </row>
    <row r="683" spans="1:25" ht="18" customHeight="1">
      <c r="A683" s="218"/>
      <c r="B683" s="217"/>
      <c r="C683" s="217"/>
      <c r="D683" s="217"/>
      <c r="E683" s="219"/>
      <c r="F683" s="217"/>
      <c r="G683" s="219"/>
      <c r="H683" s="91">
        <v>2100204</v>
      </c>
      <c r="I683" s="241" t="s">
        <v>1116</v>
      </c>
      <c r="J683" s="235">
        <v>1966</v>
      </c>
      <c r="K683" s="29">
        <v>3171</v>
      </c>
      <c r="L683" s="29">
        <v>3171</v>
      </c>
      <c r="M683" s="236">
        <f>+L683/K683</f>
        <v>1</v>
      </c>
      <c r="N683" s="242">
        <v>1981</v>
      </c>
      <c r="O683" s="237">
        <f>+L683/N683-1</f>
        <v>0.6007067137809188</v>
      </c>
      <c r="P683" s="238"/>
      <c r="T683" s="252"/>
      <c r="V683" s="91" t="s">
        <v>1117</v>
      </c>
      <c r="W683" s="190" t="s">
        <v>1069</v>
      </c>
      <c r="X683" s="190">
        <v>75043.83</v>
      </c>
      <c r="Y683" s="256"/>
    </row>
    <row r="684" spans="1:25" ht="18" customHeight="1">
      <c r="A684" s="218"/>
      <c r="B684" s="217"/>
      <c r="C684" s="217"/>
      <c r="D684" s="217"/>
      <c r="E684" s="219"/>
      <c r="F684" s="217"/>
      <c r="G684" s="219"/>
      <c r="H684" s="91">
        <v>2100205</v>
      </c>
      <c r="I684" s="229" t="s">
        <v>1118</v>
      </c>
      <c r="J684" s="235"/>
      <c r="K684" s="29"/>
      <c r="L684" s="29">
        <v>0</v>
      </c>
      <c r="M684" s="236"/>
      <c r="N684" s="242"/>
      <c r="O684" s="237"/>
      <c r="P684" s="238"/>
      <c r="T684" s="252"/>
      <c r="V684" s="91" t="s">
        <v>1119</v>
      </c>
      <c r="W684" s="190" t="s">
        <v>1071</v>
      </c>
      <c r="X684" s="190">
        <v>13863.61</v>
      </c>
      <c r="Y684" s="256"/>
    </row>
    <row r="685" spans="1:25" ht="18" customHeight="1">
      <c r="A685" s="218"/>
      <c r="B685" s="217"/>
      <c r="C685" s="217"/>
      <c r="D685" s="217"/>
      <c r="E685" s="219"/>
      <c r="F685" s="217"/>
      <c r="G685" s="219"/>
      <c r="H685" s="91">
        <v>2100206</v>
      </c>
      <c r="I685" s="241" t="s">
        <v>1120</v>
      </c>
      <c r="J685" s="235"/>
      <c r="K685" s="235"/>
      <c r="L685" s="29">
        <v>0</v>
      </c>
      <c r="M685" s="236"/>
      <c r="N685" s="242"/>
      <c r="O685" s="237"/>
      <c r="P685" s="238"/>
      <c r="T685" s="252"/>
      <c r="V685" s="91" t="s">
        <v>1121</v>
      </c>
      <c r="W685" s="190" t="s">
        <v>1072</v>
      </c>
      <c r="X685" s="190">
        <v>4490.33</v>
      </c>
      <c r="Y685" s="256"/>
    </row>
    <row r="686" spans="1:25" ht="18" customHeight="1">
      <c r="A686" s="218"/>
      <c r="B686" s="217"/>
      <c r="C686" s="217"/>
      <c r="D686" s="217"/>
      <c r="E686" s="219"/>
      <c r="F686" s="217"/>
      <c r="G686" s="219"/>
      <c r="H686" s="91">
        <v>2100207</v>
      </c>
      <c r="I686" s="241" t="s">
        <v>1122</v>
      </c>
      <c r="J686" s="235"/>
      <c r="K686" s="235"/>
      <c r="L686" s="29">
        <v>0</v>
      </c>
      <c r="M686" s="236"/>
      <c r="N686" s="242"/>
      <c r="O686" s="237"/>
      <c r="P686" s="238"/>
      <c r="T686" s="252"/>
      <c r="V686" s="91" t="s">
        <v>1123</v>
      </c>
      <c r="W686" s="190" t="s">
        <v>1074</v>
      </c>
      <c r="X686" s="190">
        <v>2726.64</v>
      </c>
      <c r="Y686" s="256"/>
    </row>
    <row r="687" spans="1:25" ht="18" customHeight="1">
      <c r="A687" s="218"/>
      <c r="B687" s="217"/>
      <c r="C687" s="217"/>
      <c r="D687" s="217"/>
      <c r="E687" s="219"/>
      <c r="F687" s="217"/>
      <c r="G687" s="219"/>
      <c r="H687" s="91">
        <v>2100208</v>
      </c>
      <c r="I687" s="241" t="s">
        <v>1124</v>
      </c>
      <c r="J687" s="235"/>
      <c r="K687" s="235"/>
      <c r="L687" s="29">
        <v>0</v>
      </c>
      <c r="M687" s="236"/>
      <c r="N687" s="242"/>
      <c r="O687" s="237"/>
      <c r="P687" s="238"/>
      <c r="T687" s="252"/>
      <c r="V687" s="245" t="s">
        <v>1100</v>
      </c>
      <c r="W687" s="190" t="s">
        <v>1076</v>
      </c>
      <c r="X687" s="190">
        <v>985.2</v>
      </c>
      <c r="Y687" s="260"/>
    </row>
    <row r="688" spans="1:25" ht="18" customHeight="1">
      <c r="A688" s="218"/>
      <c r="B688" s="217"/>
      <c r="C688" s="217"/>
      <c r="D688" s="217"/>
      <c r="E688" s="219"/>
      <c r="F688" s="217"/>
      <c r="G688" s="219"/>
      <c r="H688" s="91">
        <v>2100209</v>
      </c>
      <c r="I688" s="241" t="s">
        <v>1125</v>
      </c>
      <c r="J688" s="235"/>
      <c r="K688" s="235"/>
      <c r="L688" s="29">
        <v>0</v>
      </c>
      <c r="M688" s="236"/>
      <c r="N688" s="242"/>
      <c r="O688" s="237"/>
      <c r="P688" s="238"/>
      <c r="T688" s="252"/>
      <c r="V688" s="91" t="s">
        <v>1126</v>
      </c>
      <c r="W688" s="190" t="s">
        <v>1077</v>
      </c>
      <c r="X688" s="190">
        <v>12060.61</v>
      </c>
      <c r="Y688" s="256"/>
    </row>
    <row r="689" spans="1:25" ht="18" customHeight="1">
      <c r="A689" s="218"/>
      <c r="B689" s="217"/>
      <c r="C689" s="217"/>
      <c r="D689" s="217"/>
      <c r="E689" s="219"/>
      <c r="F689" s="217"/>
      <c r="G689" s="219"/>
      <c r="H689" s="91">
        <v>2100210</v>
      </c>
      <c r="I689" s="229" t="s">
        <v>964</v>
      </c>
      <c r="J689" s="235"/>
      <c r="K689" s="29"/>
      <c r="L689" s="29">
        <v>0</v>
      </c>
      <c r="M689" s="236"/>
      <c r="N689" s="267"/>
      <c r="O689" s="237"/>
      <c r="P689" s="238"/>
      <c r="T689" s="252"/>
      <c r="V689" s="91" t="s">
        <v>1127</v>
      </c>
      <c r="W689" s="190" t="s">
        <v>1078</v>
      </c>
      <c r="X689" s="190">
        <v>11015.44</v>
      </c>
      <c r="Y689" s="258"/>
    </row>
    <row r="690" spans="1:25" ht="18" customHeight="1">
      <c r="A690" s="218"/>
      <c r="B690" s="217"/>
      <c r="C690" s="217"/>
      <c r="D690" s="217"/>
      <c r="E690" s="219"/>
      <c r="F690" s="217"/>
      <c r="G690" s="219"/>
      <c r="H690" s="91">
        <v>2100211</v>
      </c>
      <c r="I690" s="241" t="s">
        <v>1128</v>
      </c>
      <c r="J690" s="235"/>
      <c r="K690" s="235"/>
      <c r="L690" s="29">
        <v>0</v>
      </c>
      <c r="M690" s="236"/>
      <c r="N690" s="266"/>
      <c r="O690" s="237"/>
      <c r="P690" s="238"/>
      <c r="T690" s="252"/>
      <c r="V690" s="91" t="s">
        <v>1129</v>
      </c>
      <c r="W690" s="190" t="s">
        <v>1079</v>
      </c>
      <c r="X690" s="190">
        <v>0</v>
      </c>
      <c r="Y690" s="256"/>
    </row>
    <row r="691" spans="1:25" ht="18" customHeight="1">
      <c r="A691" s="218"/>
      <c r="B691" s="217"/>
      <c r="C691" s="217"/>
      <c r="D691" s="217"/>
      <c r="E691" s="219"/>
      <c r="F691" s="217"/>
      <c r="G691" s="219"/>
      <c r="H691" s="91">
        <v>2100299</v>
      </c>
      <c r="I691" s="241" t="s">
        <v>1130</v>
      </c>
      <c r="J691" s="235"/>
      <c r="K691" s="235"/>
      <c r="L691" s="29">
        <v>0</v>
      </c>
      <c r="M691" s="236"/>
      <c r="N691" s="266"/>
      <c r="O691" s="237"/>
      <c r="P691" s="238"/>
      <c r="T691" s="252"/>
      <c r="V691" s="245" t="s">
        <v>1103</v>
      </c>
      <c r="W691" s="190" t="s">
        <v>1080</v>
      </c>
      <c r="X691" s="190">
        <v>4694.61</v>
      </c>
      <c r="Y691" s="256"/>
    </row>
    <row r="692" spans="1:25" ht="18" customHeight="1">
      <c r="A692" s="218"/>
      <c r="B692" s="217"/>
      <c r="C692" s="217"/>
      <c r="D692" s="217"/>
      <c r="E692" s="219"/>
      <c r="F692" s="217"/>
      <c r="G692" s="219"/>
      <c r="H692" s="91">
        <v>21003</v>
      </c>
      <c r="I692" s="241" t="s">
        <v>1131</v>
      </c>
      <c r="J692" s="235"/>
      <c r="K692" s="235"/>
      <c r="L692" s="29">
        <v>0</v>
      </c>
      <c r="M692" s="236"/>
      <c r="N692" s="266"/>
      <c r="O692" s="237"/>
      <c r="P692" s="238"/>
      <c r="T692" s="252"/>
      <c r="V692" s="91" t="s">
        <v>1132</v>
      </c>
      <c r="W692" s="190" t="s">
        <v>1081</v>
      </c>
      <c r="X692" s="190">
        <v>12276.54</v>
      </c>
      <c r="Y692" s="256"/>
    </row>
    <row r="693" spans="1:25" ht="18" customHeight="1">
      <c r="A693" s="218"/>
      <c r="B693" s="217"/>
      <c r="C693" s="217"/>
      <c r="D693" s="217"/>
      <c r="E693" s="219"/>
      <c r="F693" s="217"/>
      <c r="G693" s="219"/>
      <c r="H693" s="91">
        <v>2100301</v>
      </c>
      <c r="I693" s="241" t="s">
        <v>1133</v>
      </c>
      <c r="J693" s="235"/>
      <c r="K693" s="235"/>
      <c r="L693" s="29">
        <v>0</v>
      </c>
      <c r="M693" s="236"/>
      <c r="N693" s="267"/>
      <c r="O693" s="237"/>
      <c r="P693" s="238"/>
      <c r="T693" s="252"/>
      <c r="V693" s="91" t="s">
        <v>1134</v>
      </c>
      <c r="W693" s="190" t="s">
        <v>1082</v>
      </c>
      <c r="X693" s="190">
        <v>1069.77</v>
      </c>
      <c r="Y693" s="256"/>
    </row>
    <row r="694" spans="1:25" ht="18" customHeight="1">
      <c r="A694" s="218"/>
      <c r="B694" s="217"/>
      <c r="C694" s="217"/>
      <c r="D694" s="217"/>
      <c r="E694" s="219"/>
      <c r="F694" s="217"/>
      <c r="G694" s="219"/>
      <c r="H694" s="91">
        <v>2100302</v>
      </c>
      <c r="I694" s="241" t="s">
        <v>1135</v>
      </c>
      <c r="J694" s="235"/>
      <c r="K694" s="235"/>
      <c r="L694" s="29">
        <v>0</v>
      </c>
      <c r="M694" s="236"/>
      <c r="N694" s="266"/>
      <c r="O694" s="237"/>
      <c r="P694" s="238"/>
      <c r="T694" s="252"/>
      <c r="V694" s="91" t="s">
        <v>1136</v>
      </c>
      <c r="W694" s="190" t="s">
        <v>1083</v>
      </c>
      <c r="X694" s="190">
        <v>15961.07</v>
      </c>
      <c r="Y694" s="256"/>
    </row>
    <row r="695" spans="1:25" ht="18" customHeight="1">
      <c r="A695" s="218"/>
      <c r="B695" s="217"/>
      <c r="C695" s="217"/>
      <c r="D695" s="217"/>
      <c r="E695" s="219"/>
      <c r="F695" s="217"/>
      <c r="G695" s="219"/>
      <c r="H695" s="91">
        <v>2100399</v>
      </c>
      <c r="I695" s="229" t="s">
        <v>1137</v>
      </c>
      <c r="J695" s="235"/>
      <c r="K695" s="235"/>
      <c r="L695" s="29">
        <v>0</v>
      </c>
      <c r="M695" s="236"/>
      <c r="N695" s="266"/>
      <c r="O695" s="237"/>
      <c r="P695" s="238"/>
      <c r="T695" s="252"/>
      <c r="V695" s="91" t="s">
        <v>1138</v>
      </c>
      <c r="W695" s="190" t="s">
        <v>1084</v>
      </c>
      <c r="X695" s="190">
        <v>1910.33</v>
      </c>
      <c r="Y695" s="256"/>
    </row>
    <row r="696" spans="1:25" ht="18" customHeight="1">
      <c r="A696" s="218"/>
      <c r="B696" s="217"/>
      <c r="C696" s="217"/>
      <c r="D696" s="217"/>
      <c r="E696" s="219"/>
      <c r="F696" s="217"/>
      <c r="G696" s="219"/>
      <c r="H696" s="91">
        <v>21004</v>
      </c>
      <c r="I696" s="241" t="s">
        <v>1139</v>
      </c>
      <c r="J696" s="235"/>
      <c r="K696" s="235"/>
      <c r="L696" s="29">
        <v>0</v>
      </c>
      <c r="M696" s="236"/>
      <c r="N696" s="266"/>
      <c r="O696" s="237"/>
      <c r="P696" s="238"/>
      <c r="T696" s="252"/>
      <c r="V696" s="91" t="s">
        <v>1140</v>
      </c>
      <c r="W696" s="190" t="s">
        <v>1086</v>
      </c>
      <c r="X696" s="190">
        <v>1910.33</v>
      </c>
      <c r="Y696" s="256"/>
    </row>
    <row r="697" spans="1:25" ht="18" customHeight="1">
      <c r="A697" s="218"/>
      <c r="B697" s="217"/>
      <c r="C697" s="217"/>
      <c r="D697" s="217"/>
      <c r="E697" s="219"/>
      <c r="F697" s="217"/>
      <c r="G697" s="219"/>
      <c r="H697" s="91">
        <v>2100401</v>
      </c>
      <c r="I697" s="241" t="s">
        <v>1141</v>
      </c>
      <c r="J697" s="235"/>
      <c r="K697" s="235"/>
      <c r="L697" s="29">
        <v>0</v>
      </c>
      <c r="M697" s="236"/>
      <c r="N697" s="266"/>
      <c r="O697" s="237"/>
      <c r="P697" s="238"/>
      <c r="T697" s="252"/>
      <c r="V697" s="91" t="s">
        <v>1142</v>
      </c>
      <c r="W697" s="190" t="s">
        <v>1088</v>
      </c>
      <c r="X697" s="190">
        <v>0</v>
      </c>
      <c r="Y697" s="256"/>
    </row>
    <row r="698" spans="1:25" ht="18" customHeight="1">
      <c r="A698" s="218"/>
      <c r="B698" s="217"/>
      <c r="C698" s="217"/>
      <c r="D698" s="217"/>
      <c r="E698" s="219"/>
      <c r="F698" s="217"/>
      <c r="G698" s="219"/>
      <c r="H698" s="91">
        <v>2100402</v>
      </c>
      <c r="I698" s="241" t="s">
        <v>1143</v>
      </c>
      <c r="J698" s="235"/>
      <c r="K698" s="235"/>
      <c r="L698" s="29">
        <v>0</v>
      </c>
      <c r="M698" s="236"/>
      <c r="N698" s="266"/>
      <c r="O698" s="237"/>
      <c r="P698" s="238"/>
      <c r="T698" s="252"/>
      <c r="V698" s="91" t="s">
        <v>1144</v>
      </c>
      <c r="W698" s="190" t="s">
        <v>1090</v>
      </c>
      <c r="X698" s="190">
        <v>6341.12</v>
      </c>
      <c r="Y698" s="256"/>
    </row>
    <row r="699" spans="1:25" ht="18" customHeight="1">
      <c r="A699" s="218"/>
      <c r="B699" s="217"/>
      <c r="C699" s="217"/>
      <c r="D699" s="217"/>
      <c r="E699" s="219"/>
      <c r="F699" s="217"/>
      <c r="G699" s="219"/>
      <c r="H699" s="91">
        <v>2100403</v>
      </c>
      <c r="I699" s="229" t="s">
        <v>1145</v>
      </c>
      <c r="J699" s="235"/>
      <c r="K699" s="29">
        <v>1</v>
      </c>
      <c r="L699" s="29">
        <v>1</v>
      </c>
      <c r="M699" s="236">
        <f>+L699/K699</f>
        <v>1</v>
      </c>
      <c r="N699" s="266"/>
      <c r="O699" s="237"/>
      <c r="P699" s="238"/>
      <c r="T699" s="252"/>
      <c r="V699" s="91" t="s">
        <v>1146</v>
      </c>
      <c r="W699" s="190" t="s">
        <v>1091</v>
      </c>
      <c r="X699" s="190">
        <v>131.87</v>
      </c>
      <c r="Y699" s="256"/>
    </row>
    <row r="700" spans="1:25" ht="18" customHeight="1">
      <c r="A700" s="218"/>
      <c r="B700" s="217"/>
      <c r="C700" s="217"/>
      <c r="D700" s="217"/>
      <c r="E700" s="219"/>
      <c r="F700" s="217"/>
      <c r="G700" s="219"/>
      <c r="H700" s="91">
        <v>2100404</v>
      </c>
      <c r="I700" s="241" t="s">
        <v>1147</v>
      </c>
      <c r="J700" s="235"/>
      <c r="K700" s="29">
        <v>1</v>
      </c>
      <c r="L700" s="29">
        <v>1</v>
      </c>
      <c r="M700" s="236">
        <f>+L700/K700</f>
        <v>1</v>
      </c>
      <c r="N700" s="266"/>
      <c r="O700" s="237"/>
      <c r="P700" s="238"/>
      <c r="T700" s="252"/>
      <c r="V700" s="91" t="s">
        <v>1148</v>
      </c>
      <c r="W700" s="190" t="s">
        <v>1092</v>
      </c>
      <c r="X700" s="190">
        <v>5096.01</v>
      </c>
      <c r="Y700" s="256"/>
    </row>
    <row r="701" spans="1:25" ht="18" customHeight="1">
      <c r="A701" s="218"/>
      <c r="B701" s="217"/>
      <c r="C701" s="217"/>
      <c r="D701" s="217"/>
      <c r="E701" s="219"/>
      <c r="F701" s="217"/>
      <c r="G701" s="219"/>
      <c r="H701" s="91">
        <v>2100405</v>
      </c>
      <c r="I701" s="241" t="s">
        <v>1149</v>
      </c>
      <c r="J701" s="235"/>
      <c r="K701" s="235"/>
      <c r="L701" s="29">
        <v>0</v>
      </c>
      <c r="M701" s="236"/>
      <c r="N701" s="266"/>
      <c r="O701" s="237"/>
      <c r="P701" s="238"/>
      <c r="T701" s="252"/>
      <c r="V701" s="91" t="s">
        <v>1150</v>
      </c>
      <c r="W701" s="187" t="s">
        <v>1093</v>
      </c>
      <c r="X701" s="187">
        <v>1113.24</v>
      </c>
      <c r="Y701" s="256"/>
    </row>
    <row r="702" spans="1:25" ht="18" customHeight="1">
      <c r="A702" s="218"/>
      <c r="B702" s="217"/>
      <c r="C702" s="217"/>
      <c r="D702" s="217"/>
      <c r="E702" s="219"/>
      <c r="F702" s="217"/>
      <c r="G702" s="219"/>
      <c r="H702" s="91">
        <v>2100406</v>
      </c>
      <c r="I702" s="229" t="s">
        <v>1151</v>
      </c>
      <c r="J702" s="235">
        <v>6396</v>
      </c>
      <c r="K702" s="29">
        <v>352</v>
      </c>
      <c r="L702" s="29">
        <v>342</v>
      </c>
      <c r="M702" s="236">
        <f aca="true" t="shared" si="9" ref="M702:M707">+L702/K702</f>
        <v>0.9715909090909091</v>
      </c>
      <c r="N702" s="242">
        <v>477</v>
      </c>
      <c r="O702" s="237">
        <f aca="true" t="shared" si="10" ref="O702:O707">+L702/N702-1</f>
        <v>-0.28301886792452835</v>
      </c>
      <c r="P702" s="238"/>
      <c r="T702" s="252"/>
      <c r="V702" s="91" t="s">
        <v>1152</v>
      </c>
      <c r="W702" s="190" t="s">
        <v>1095</v>
      </c>
      <c r="X702" s="190">
        <v>38207.7</v>
      </c>
      <c r="Y702" s="258"/>
    </row>
    <row r="703" spans="1:25" ht="18" customHeight="1">
      <c r="A703" s="218"/>
      <c r="B703" s="217"/>
      <c r="C703" s="217"/>
      <c r="D703" s="217"/>
      <c r="E703" s="219"/>
      <c r="F703" s="217"/>
      <c r="G703" s="219"/>
      <c r="H703" s="91"/>
      <c r="I703" s="241" t="s">
        <v>1153</v>
      </c>
      <c r="J703" s="235">
        <v>6396</v>
      </c>
      <c r="K703" s="235">
        <v>352</v>
      </c>
      <c r="L703" s="29">
        <v>342</v>
      </c>
      <c r="M703" s="236">
        <f t="shared" si="9"/>
        <v>0.9715909090909091</v>
      </c>
      <c r="N703" s="242">
        <v>477</v>
      </c>
      <c r="O703" s="237">
        <f t="shared" si="10"/>
        <v>-0.28301886792452835</v>
      </c>
      <c r="P703" s="238"/>
      <c r="T703" s="252"/>
      <c r="V703" s="245" t="s">
        <v>1109</v>
      </c>
      <c r="W703" s="276" t="s">
        <v>1120</v>
      </c>
      <c r="X703" s="276">
        <v>18221.5</v>
      </c>
      <c r="Y703" s="260"/>
    </row>
    <row r="704" spans="1:25" ht="18" customHeight="1">
      <c r="A704" s="218"/>
      <c r="B704" s="217"/>
      <c r="C704" s="217"/>
      <c r="D704" s="217"/>
      <c r="E704" s="219"/>
      <c r="F704" s="217"/>
      <c r="G704" s="219"/>
      <c r="H704" s="91"/>
      <c r="I704" s="229" t="s">
        <v>30</v>
      </c>
      <c r="J704" s="273">
        <f>+SUM(J705,J714,J718,J727,J733,J739,J745,J748,J751,J752,J753,J759,J760,J761,J776)</f>
        <v>29280</v>
      </c>
      <c r="K704" s="273">
        <f>+SUM(K705,K714,K718,K727,K733,K739,K745,K748,K751,K752,K753,K759,K760,K761,K776)</f>
        <v>51973</v>
      </c>
      <c r="L704" s="273">
        <f>+SUM(L705,L714,L718,L727,L733,L739,L745,L748,L751,L752,L753,L759,L760,L761,L776)</f>
        <v>51188</v>
      </c>
      <c r="M704" s="231">
        <f t="shared" si="9"/>
        <v>0.9848960036942258</v>
      </c>
      <c r="N704" s="273">
        <f>+SUM(N705,N714,N718,N727,N733,N739,N745,N748,N751,N752,N753,N759,N760,N761,N776)</f>
        <v>71930</v>
      </c>
      <c r="O704" s="232">
        <f t="shared" si="10"/>
        <v>-0.28836368691783676</v>
      </c>
      <c r="P704" s="233"/>
      <c r="Q704" s="186"/>
      <c r="R704" s="186"/>
      <c r="S704" s="186"/>
      <c r="T704" s="251"/>
      <c r="U704" s="186"/>
      <c r="V704" s="245" t="s">
        <v>1154</v>
      </c>
      <c r="W704" s="277" t="s">
        <v>1122</v>
      </c>
      <c r="X704" s="277">
        <v>9532.41</v>
      </c>
      <c r="Y704" s="255"/>
    </row>
    <row r="705" spans="1:25" ht="18" customHeight="1">
      <c r="A705" s="218"/>
      <c r="B705" s="217"/>
      <c r="C705" s="217"/>
      <c r="D705" s="217"/>
      <c r="E705" s="219"/>
      <c r="F705" s="217"/>
      <c r="G705" s="219"/>
      <c r="H705" s="91"/>
      <c r="I705" s="229" t="s">
        <v>1155</v>
      </c>
      <c r="J705" s="235">
        <v>4253</v>
      </c>
      <c r="K705" s="29">
        <v>4865</v>
      </c>
      <c r="L705" s="29">
        <v>4865</v>
      </c>
      <c r="M705" s="236">
        <f t="shared" si="9"/>
        <v>1</v>
      </c>
      <c r="N705" s="242">
        <v>3541</v>
      </c>
      <c r="O705" s="237">
        <f t="shared" si="10"/>
        <v>0.3739056763626094</v>
      </c>
      <c r="P705" s="238"/>
      <c r="T705" s="252"/>
      <c r="V705" s="91" t="s">
        <v>1156</v>
      </c>
      <c r="W705" s="276" t="s">
        <v>1124</v>
      </c>
      <c r="X705" s="276">
        <v>1090</v>
      </c>
      <c r="Y705" s="258"/>
    </row>
    <row r="706" spans="1:25" ht="18" customHeight="1">
      <c r="A706" s="218"/>
      <c r="B706" s="217"/>
      <c r="C706" s="217"/>
      <c r="D706" s="217"/>
      <c r="E706" s="219"/>
      <c r="F706" s="217"/>
      <c r="G706" s="219"/>
      <c r="H706" s="91"/>
      <c r="I706" s="241" t="s">
        <v>88</v>
      </c>
      <c r="J706" s="235">
        <v>1641</v>
      </c>
      <c r="K706" s="29">
        <v>1646</v>
      </c>
      <c r="L706" s="29">
        <v>1646</v>
      </c>
      <c r="M706" s="236">
        <f t="shared" si="9"/>
        <v>1</v>
      </c>
      <c r="N706" s="242">
        <v>1729</v>
      </c>
      <c r="O706" s="237">
        <f t="shared" si="10"/>
        <v>-0.048004626951995366</v>
      </c>
      <c r="P706" s="238"/>
      <c r="T706" s="252"/>
      <c r="V706" s="23" t="s">
        <v>1157</v>
      </c>
      <c r="W706" s="276" t="s">
        <v>1125</v>
      </c>
      <c r="X706" s="276">
        <v>4719.01</v>
      </c>
      <c r="Y706" s="256"/>
    </row>
    <row r="707" spans="1:25" ht="18" customHeight="1">
      <c r="A707" s="218"/>
      <c r="B707" s="217"/>
      <c r="C707" s="217"/>
      <c r="D707" s="217"/>
      <c r="E707" s="219"/>
      <c r="F707" s="217"/>
      <c r="G707" s="219"/>
      <c r="H707" s="91"/>
      <c r="I707" s="241" t="s">
        <v>89</v>
      </c>
      <c r="J707" s="235">
        <v>2219</v>
      </c>
      <c r="K707" s="29">
        <v>2625</v>
      </c>
      <c r="L707" s="29">
        <v>2625</v>
      </c>
      <c r="M707" s="236">
        <f t="shared" si="9"/>
        <v>1</v>
      </c>
      <c r="N707" s="242">
        <v>1807</v>
      </c>
      <c r="O707" s="237">
        <f t="shared" si="10"/>
        <v>0.4526840066408411</v>
      </c>
      <c r="P707" s="238"/>
      <c r="T707" s="252"/>
      <c r="V707" s="24" t="s">
        <v>1158</v>
      </c>
      <c r="W707" s="190" t="s">
        <v>964</v>
      </c>
      <c r="X707" s="190">
        <v>68625</v>
      </c>
      <c r="Y707" s="256"/>
    </row>
    <row r="708" spans="1:25" ht="18" customHeight="1">
      <c r="A708" s="218"/>
      <c r="B708" s="217"/>
      <c r="C708" s="217"/>
      <c r="D708" s="217"/>
      <c r="E708" s="219"/>
      <c r="F708" s="217"/>
      <c r="G708" s="219"/>
      <c r="H708" s="91"/>
      <c r="I708" s="241" t="s">
        <v>92</v>
      </c>
      <c r="J708" s="235">
        <v>0</v>
      </c>
      <c r="K708" s="29">
        <v>0</v>
      </c>
      <c r="L708" s="29">
        <v>0</v>
      </c>
      <c r="M708" s="236"/>
      <c r="N708" s="242">
        <v>0</v>
      </c>
      <c r="O708" s="237"/>
      <c r="P708" s="238"/>
      <c r="T708" s="252"/>
      <c r="V708" s="91" t="s">
        <v>91</v>
      </c>
      <c r="W708" s="190" t="s">
        <v>1128</v>
      </c>
      <c r="Y708" s="256"/>
    </row>
    <row r="709" spans="1:25" ht="18" customHeight="1">
      <c r="A709" s="218"/>
      <c r="B709" s="217"/>
      <c r="C709" s="217"/>
      <c r="D709" s="217"/>
      <c r="E709" s="219"/>
      <c r="F709" s="217"/>
      <c r="G709" s="219"/>
      <c r="H709" s="91"/>
      <c r="I709" s="241" t="s">
        <v>1159</v>
      </c>
      <c r="J709" s="235">
        <v>0</v>
      </c>
      <c r="K709" s="29">
        <v>0</v>
      </c>
      <c r="L709" s="29">
        <v>0</v>
      </c>
      <c r="M709" s="236"/>
      <c r="N709" s="242">
        <v>0</v>
      </c>
      <c r="O709" s="237"/>
      <c r="P709" s="238"/>
      <c r="T709" s="252"/>
      <c r="V709" s="91" t="s">
        <v>1160</v>
      </c>
      <c r="W709" s="190" t="s">
        <v>1130</v>
      </c>
      <c r="Y709" s="256"/>
    </row>
    <row r="710" spans="1:25" ht="18" customHeight="1">
      <c r="A710" s="218"/>
      <c r="B710" s="217"/>
      <c r="C710" s="217"/>
      <c r="D710" s="217"/>
      <c r="E710" s="219"/>
      <c r="F710" s="217"/>
      <c r="G710" s="219"/>
      <c r="H710" s="91"/>
      <c r="I710" s="241" t="s">
        <v>1161</v>
      </c>
      <c r="J710" s="235">
        <v>0</v>
      </c>
      <c r="K710" s="29">
        <v>0</v>
      </c>
      <c r="L710" s="29">
        <v>0</v>
      </c>
      <c r="M710" s="236"/>
      <c r="N710" s="242">
        <v>5</v>
      </c>
      <c r="O710" s="237">
        <f>+L710/N710-1</f>
        <v>-1</v>
      </c>
      <c r="P710" s="238"/>
      <c r="T710" s="252"/>
      <c r="V710" s="245" t="s">
        <v>1112</v>
      </c>
      <c r="W710" s="190" t="s">
        <v>1131</v>
      </c>
      <c r="Y710" s="260"/>
    </row>
    <row r="711" spans="1:25" ht="18" customHeight="1">
      <c r="A711" s="218"/>
      <c r="B711" s="217"/>
      <c r="C711" s="217"/>
      <c r="D711" s="217"/>
      <c r="E711" s="219"/>
      <c r="F711" s="217"/>
      <c r="G711" s="219"/>
      <c r="H711" s="91"/>
      <c r="I711" s="241" t="s">
        <v>1162</v>
      </c>
      <c r="J711" s="235">
        <v>0</v>
      </c>
      <c r="K711" s="29">
        <v>0</v>
      </c>
      <c r="L711" s="29">
        <v>0</v>
      </c>
      <c r="M711" s="236"/>
      <c r="N711" s="242">
        <v>0</v>
      </c>
      <c r="O711" s="237"/>
      <c r="P711" s="238"/>
      <c r="T711" s="252"/>
      <c r="V711" s="91" t="s">
        <v>121</v>
      </c>
      <c r="W711" s="190" t="s">
        <v>1133</v>
      </c>
      <c r="X711" s="190">
        <v>68625</v>
      </c>
      <c r="Y711" s="256"/>
    </row>
    <row r="712" spans="1:25" ht="18" customHeight="1">
      <c r="A712" s="218"/>
      <c r="B712" s="217"/>
      <c r="C712" s="217"/>
      <c r="D712" s="217"/>
      <c r="E712" s="219"/>
      <c r="F712" s="217"/>
      <c r="G712" s="219"/>
      <c r="H712" s="91"/>
      <c r="I712" s="241" t="s">
        <v>1163</v>
      </c>
      <c r="J712" s="235">
        <v>0</v>
      </c>
      <c r="K712" s="29">
        <v>0</v>
      </c>
      <c r="L712" s="29">
        <v>0</v>
      </c>
      <c r="M712" s="236"/>
      <c r="N712" s="242">
        <v>0</v>
      </c>
      <c r="O712" s="237"/>
      <c r="P712" s="238"/>
      <c r="T712" s="252"/>
      <c r="V712" s="91" t="s">
        <v>91</v>
      </c>
      <c r="W712" s="190" t="s">
        <v>1135</v>
      </c>
      <c r="Y712" s="256"/>
    </row>
    <row r="713" spans="1:25" ht="18" customHeight="1">
      <c r="A713" s="218"/>
      <c r="B713" s="217"/>
      <c r="C713" s="217"/>
      <c r="D713" s="217"/>
      <c r="E713" s="219"/>
      <c r="F713" s="217"/>
      <c r="G713" s="219"/>
      <c r="H713" s="91"/>
      <c r="I713" s="241" t="s">
        <v>1164</v>
      </c>
      <c r="J713" s="235">
        <v>393</v>
      </c>
      <c r="K713" s="29">
        <v>594</v>
      </c>
      <c r="L713" s="29">
        <v>594</v>
      </c>
      <c r="M713" s="236">
        <f>+L713/K713</f>
        <v>1</v>
      </c>
      <c r="N713" s="242">
        <v>0</v>
      </c>
      <c r="O713" s="237"/>
      <c r="P713" s="238"/>
      <c r="T713" s="252"/>
      <c r="V713" s="91" t="s">
        <v>94</v>
      </c>
      <c r="W713" s="190" t="s">
        <v>1137</v>
      </c>
      <c r="X713" s="190">
        <v>187</v>
      </c>
      <c r="Y713" s="256"/>
    </row>
    <row r="714" spans="1:25" ht="18" customHeight="1">
      <c r="A714" s="218"/>
      <c r="B714" s="217"/>
      <c r="C714" s="217"/>
      <c r="D714" s="217"/>
      <c r="E714" s="219"/>
      <c r="F714" s="217"/>
      <c r="G714" s="219"/>
      <c r="H714" s="91"/>
      <c r="I714" s="229" t="s">
        <v>1165</v>
      </c>
      <c r="J714" s="235">
        <v>820</v>
      </c>
      <c r="K714" s="29">
        <v>1881</v>
      </c>
      <c r="L714" s="29">
        <v>1881</v>
      </c>
      <c r="M714" s="236">
        <f>+L714/K714</f>
        <v>1</v>
      </c>
      <c r="N714" s="242">
        <v>370</v>
      </c>
      <c r="O714" s="237">
        <f>+L714/N714-1</f>
        <v>4.083783783783784</v>
      </c>
      <c r="P714" s="238"/>
      <c r="T714" s="252"/>
      <c r="V714" s="91" t="s">
        <v>1166</v>
      </c>
      <c r="W714" s="190" t="s">
        <v>1139</v>
      </c>
      <c r="X714" s="190">
        <v>187</v>
      </c>
      <c r="Y714" s="258"/>
    </row>
    <row r="715" spans="1:25" ht="18" customHeight="1">
      <c r="A715" s="218"/>
      <c r="B715" s="217"/>
      <c r="C715" s="217"/>
      <c r="D715" s="217"/>
      <c r="E715" s="219"/>
      <c r="F715" s="217"/>
      <c r="G715" s="219"/>
      <c r="H715" s="91"/>
      <c r="I715" s="241" t="s">
        <v>1167</v>
      </c>
      <c r="J715" s="235">
        <v>0</v>
      </c>
      <c r="K715" s="29">
        <v>0</v>
      </c>
      <c r="L715" s="29">
        <v>0</v>
      </c>
      <c r="M715" s="236"/>
      <c r="N715" s="242">
        <v>0</v>
      </c>
      <c r="O715" s="237"/>
      <c r="P715" s="238"/>
      <c r="T715" s="252"/>
      <c r="V715" s="91" t="s">
        <v>1168</v>
      </c>
      <c r="W715" s="190" t="s">
        <v>1141</v>
      </c>
      <c r="Y715" s="256"/>
    </row>
    <row r="716" spans="1:25" ht="18" customHeight="1">
      <c r="A716" s="218"/>
      <c r="B716" s="217"/>
      <c r="C716" s="217"/>
      <c r="D716" s="217"/>
      <c r="E716" s="219"/>
      <c r="F716" s="217"/>
      <c r="G716" s="219"/>
      <c r="H716" s="91"/>
      <c r="I716" s="241" t="s">
        <v>1169</v>
      </c>
      <c r="J716" s="235">
        <v>0</v>
      </c>
      <c r="K716" s="29">
        <v>0</v>
      </c>
      <c r="L716" s="29">
        <v>0</v>
      </c>
      <c r="M716" s="236"/>
      <c r="N716" s="242">
        <v>0</v>
      </c>
      <c r="O716" s="237"/>
      <c r="P716" s="238"/>
      <c r="T716" s="252"/>
      <c r="V716" s="91" t="s">
        <v>1170</v>
      </c>
      <c r="W716" s="190" t="s">
        <v>1143</v>
      </c>
      <c r="Y716" s="256"/>
    </row>
    <row r="717" spans="1:25" ht="18" customHeight="1">
      <c r="A717" s="218"/>
      <c r="B717" s="217"/>
      <c r="C717" s="217"/>
      <c r="D717" s="217"/>
      <c r="E717" s="219"/>
      <c r="F717" s="217"/>
      <c r="G717" s="219"/>
      <c r="H717" s="91"/>
      <c r="I717" s="241" t="s">
        <v>1171</v>
      </c>
      <c r="J717" s="235">
        <v>820</v>
      </c>
      <c r="K717" s="29">
        <v>1881</v>
      </c>
      <c r="L717" s="29">
        <v>1881</v>
      </c>
      <c r="M717" s="236">
        <f>+L717/K717</f>
        <v>1</v>
      </c>
      <c r="N717" s="242">
        <v>370</v>
      </c>
      <c r="O717" s="237">
        <f>+L717/N717-1</f>
        <v>4.083783783783784</v>
      </c>
      <c r="P717" s="238"/>
      <c r="T717" s="252"/>
      <c r="V717" s="91" t="s">
        <v>1172</v>
      </c>
      <c r="W717" s="190" t="s">
        <v>1145</v>
      </c>
      <c r="X717" s="190">
        <v>88</v>
      </c>
      <c r="Y717" s="256"/>
    </row>
    <row r="718" spans="1:25" ht="18" customHeight="1">
      <c r="A718" s="218"/>
      <c r="B718" s="217"/>
      <c r="C718" s="217"/>
      <c r="D718" s="217"/>
      <c r="E718" s="219"/>
      <c r="F718" s="217"/>
      <c r="G718" s="219"/>
      <c r="H718" s="91"/>
      <c r="I718" s="229" t="s">
        <v>1173</v>
      </c>
      <c r="J718" s="235">
        <v>1157</v>
      </c>
      <c r="K718" s="29">
        <v>1157</v>
      </c>
      <c r="L718" s="29">
        <v>1157</v>
      </c>
      <c r="M718" s="236">
        <f>+L718/K718</f>
        <v>1</v>
      </c>
      <c r="N718" s="242">
        <v>1146</v>
      </c>
      <c r="O718" s="237">
        <f>+L718/N718-1</f>
        <v>0.009598603839441555</v>
      </c>
      <c r="P718" s="238"/>
      <c r="T718" s="252"/>
      <c r="V718" s="91" t="s">
        <v>114</v>
      </c>
      <c r="W718" s="190" t="s">
        <v>1147</v>
      </c>
      <c r="X718" s="190">
        <v>88</v>
      </c>
      <c r="Y718" s="257"/>
    </row>
    <row r="719" spans="1:25" ht="18" customHeight="1">
      <c r="A719" s="218"/>
      <c r="B719" s="217"/>
      <c r="C719" s="217"/>
      <c r="D719" s="217"/>
      <c r="E719" s="219"/>
      <c r="F719" s="217"/>
      <c r="G719" s="219"/>
      <c r="H719" s="91"/>
      <c r="I719" s="241" t="s">
        <v>1174</v>
      </c>
      <c r="J719" s="235">
        <v>0</v>
      </c>
      <c r="K719" s="29">
        <v>0</v>
      </c>
      <c r="L719" s="29">
        <v>0</v>
      </c>
      <c r="M719" s="236"/>
      <c r="N719" s="242">
        <v>0</v>
      </c>
      <c r="O719" s="237"/>
      <c r="P719" s="238"/>
      <c r="T719" s="252"/>
      <c r="V719" s="91" t="s">
        <v>1175</v>
      </c>
      <c r="W719" s="190" t="s">
        <v>1149</v>
      </c>
      <c r="Y719" s="256"/>
    </row>
    <row r="720" spans="1:25" ht="18" customHeight="1">
      <c r="A720" s="218"/>
      <c r="B720" s="217"/>
      <c r="C720" s="217"/>
      <c r="D720" s="217"/>
      <c r="E720" s="219"/>
      <c r="F720" s="217"/>
      <c r="G720" s="219"/>
      <c r="H720" s="91"/>
      <c r="I720" s="241" t="s">
        <v>1176</v>
      </c>
      <c r="J720" s="235">
        <v>1157</v>
      </c>
      <c r="K720" s="29">
        <v>1157</v>
      </c>
      <c r="L720" s="29">
        <v>1157</v>
      </c>
      <c r="M720" s="236">
        <f>+L720/K720</f>
        <v>1</v>
      </c>
      <c r="N720" s="242">
        <v>1146</v>
      </c>
      <c r="O720" s="237">
        <f>+L720/N720-1</f>
        <v>0.009598603839441555</v>
      </c>
      <c r="P720" s="238"/>
      <c r="T720" s="252"/>
      <c r="V720" s="91"/>
      <c r="Y720" s="256"/>
    </row>
    <row r="721" spans="1:25" ht="18" customHeight="1">
      <c r="A721" s="218"/>
      <c r="B721" s="217"/>
      <c r="C721" s="217"/>
      <c r="D721" s="217"/>
      <c r="E721" s="219"/>
      <c r="F721" s="217"/>
      <c r="G721" s="219"/>
      <c r="H721" s="91">
        <v>2100407</v>
      </c>
      <c r="I721" s="241" t="s">
        <v>1177</v>
      </c>
      <c r="J721" s="235">
        <v>0</v>
      </c>
      <c r="K721" s="29">
        <v>0</v>
      </c>
      <c r="L721" s="29">
        <v>0</v>
      </c>
      <c r="M721" s="236"/>
      <c r="N721" s="267">
        <v>0</v>
      </c>
      <c r="O721" s="237"/>
      <c r="P721" s="238"/>
      <c r="T721" s="252"/>
      <c r="V721" s="245" t="s">
        <v>1106</v>
      </c>
      <c r="W721" s="190" t="s">
        <v>88</v>
      </c>
      <c r="X721" s="190">
        <v>0</v>
      </c>
      <c r="Y721" s="256"/>
    </row>
    <row r="722" spans="1:25" ht="18" customHeight="1">
      <c r="A722" s="218"/>
      <c r="B722" s="217"/>
      <c r="C722" s="217"/>
      <c r="D722" s="217"/>
      <c r="E722" s="219"/>
      <c r="F722" s="217"/>
      <c r="G722" s="219"/>
      <c r="H722" s="91">
        <v>2100408</v>
      </c>
      <c r="I722" s="241" t="s">
        <v>1178</v>
      </c>
      <c r="J722" s="235">
        <v>0</v>
      </c>
      <c r="K722" s="29">
        <v>0</v>
      </c>
      <c r="L722" s="29">
        <v>0</v>
      </c>
      <c r="M722" s="236"/>
      <c r="N722" s="267">
        <v>0</v>
      </c>
      <c r="O722" s="237"/>
      <c r="P722" s="238"/>
      <c r="T722" s="252"/>
      <c r="V722" s="91" t="s">
        <v>1179</v>
      </c>
      <c r="W722" s="190" t="s">
        <v>89</v>
      </c>
      <c r="X722" s="190">
        <v>0</v>
      </c>
      <c r="Y722" s="256"/>
    </row>
    <row r="723" spans="1:25" ht="18" customHeight="1">
      <c r="A723" s="218"/>
      <c r="B723" s="217"/>
      <c r="C723" s="217"/>
      <c r="D723" s="217"/>
      <c r="E723" s="219"/>
      <c r="F723" s="217"/>
      <c r="G723" s="219"/>
      <c r="H723" s="91">
        <v>2100409</v>
      </c>
      <c r="I723" s="241" t="s">
        <v>1180</v>
      </c>
      <c r="J723" s="235">
        <v>0</v>
      </c>
      <c r="K723" s="29">
        <v>0</v>
      </c>
      <c r="L723" s="29">
        <v>0</v>
      </c>
      <c r="M723" s="236"/>
      <c r="N723" s="267">
        <v>0</v>
      </c>
      <c r="O723" s="237"/>
      <c r="P723" s="238"/>
      <c r="T723" s="252"/>
      <c r="V723" s="91" t="s">
        <v>1181</v>
      </c>
      <c r="W723" s="190" t="s">
        <v>92</v>
      </c>
      <c r="X723" s="190">
        <v>0</v>
      </c>
      <c r="Y723" s="256"/>
    </row>
    <row r="724" spans="1:25" ht="18" customHeight="1">
      <c r="A724" s="218"/>
      <c r="B724" s="217"/>
      <c r="C724" s="217"/>
      <c r="D724" s="217"/>
      <c r="E724" s="219"/>
      <c r="F724" s="217"/>
      <c r="G724" s="219"/>
      <c r="H724" s="91">
        <v>2100410</v>
      </c>
      <c r="I724" s="241" t="s">
        <v>1182</v>
      </c>
      <c r="J724" s="235">
        <v>0</v>
      </c>
      <c r="K724" s="29">
        <v>0</v>
      </c>
      <c r="L724" s="29">
        <v>0</v>
      </c>
      <c r="M724" s="236"/>
      <c r="N724" s="267">
        <v>0</v>
      </c>
      <c r="O724" s="237"/>
      <c r="P724" s="238"/>
      <c r="T724" s="252"/>
      <c r="V724" s="91" t="s">
        <v>1183</v>
      </c>
      <c r="W724" s="190" t="s">
        <v>1102</v>
      </c>
      <c r="X724" s="190">
        <v>3341.67</v>
      </c>
      <c r="Y724" s="256"/>
    </row>
    <row r="725" spans="1:25" ht="18" customHeight="1">
      <c r="A725" s="218"/>
      <c r="B725" s="217"/>
      <c r="C725" s="217"/>
      <c r="D725" s="217"/>
      <c r="E725" s="219"/>
      <c r="F725" s="217"/>
      <c r="G725" s="219"/>
      <c r="H725" s="91">
        <v>2100499</v>
      </c>
      <c r="I725" s="241" t="s">
        <v>1184</v>
      </c>
      <c r="J725" s="235">
        <v>0</v>
      </c>
      <c r="K725" s="29">
        <v>0</v>
      </c>
      <c r="L725" s="29">
        <v>0</v>
      </c>
      <c r="M725" s="236"/>
      <c r="N725" s="267">
        <v>0</v>
      </c>
      <c r="O725" s="237"/>
      <c r="P725" s="238"/>
      <c r="T725" s="252"/>
      <c r="V725" s="91" t="s">
        <v>1185</v>
      </c>
      <c r="W725" s="190" t="s">
        <v>1105</v>
      </c>
      <c r="X725" s="190">
        <v>178.2</v>
      </c>
      <c r="Y725" s="256"/>
    </row>
    <row r="726" spans="1:25" ht="18" customHeight="1">
      <c r="A726" s="218"/>
      <c r="B726" s="217"/>
      <c r="C726" s="217"/>
      <c r="D726" s="217"/>
      <c r="E726" s="219"/>
      <c r="F726" s="217"/>
      <c r="G726" s="219"/>
      <c r="H726" s="91">
        <v>21005</v>
      </c>
      <c r="I726" s="241" t="s">
        <v>1186</v>
      </c>
      <c r="J726" s="235">
        <v>0</v>
      </c>
      <c r="K726" s="29">
        <v>0</v>
      </c>
      <c r="L726" s="29">
        <v>0</v>
      </c>
      <c r="M726" s="236"/>
      <c r="N726" s="242"/>
      <c r="O726" s="237"/>
      <c r="P726" s="238"/>
      <c r="T726" s="252"/>
      <c r="V726" s="91" t="s">
        <v>1187</v>
      </c>
      <c r="W726" s="190" t="s">
        <v>1108</v>
      </c>
      <c r="X726" s="190">
        <v>1215.74</v>
      </c>
      <c r="Y726" s="256"/>
    </row>
    <row r="727" spans="1:25" ht="18" customHeight="1">
      <c r="A727" s="218"/>
      <c r="B727" s="217"/>
      <c r="C727" s="217"/>
      <c r="D727" s="217"/>
      <c r="E727" s="219"/>
      <c r="F727" s="217"/>
      <c r="G727" s="219"/>
      <c r="H727" s="91">
        <v>2100501</v>
      </c>
      <c r="I727" s="229" t="s">
        <v>1188</v>
      </c>
      <c r="J727" s="235"/>
      <c r="K727" s="29"/>
      <c r="L727" s="29">
        <v>0</v>
      </c>
      <c r="M727" s="236"/>
      <c r="N727" s="242"/>
      <c r="O727" s="237"/>
      <c r="P727" s="238"/>
      <c r="T727" s="252"/>
      <c r="V727" s="91" t="s">
        <v>1189</v>
      </c>
      <c r="W727" s="190" t="s">
        <v>1111</v>
      </c>
      <c r="X727" s="190">
        <v>25138.51</v>
      </c>
      <c r="Y727" s="257"/>
    </row>
    <row r="728" spans="1:25" ht="18" customHeight="1">
      <c r="A728" s="218"/>
      <c r="B728" s="217"/>
      <c r="C728" s="217"/>
      <c r="D728" s="217"/>
      <c r="E728" s="219"/>
      <c r="F728" s="217"/>
      <c r="G728" s="219"/>
      <c r="H728" s="91">
        <v>2100502</v>
      </c>
      <c r="I728" s="241" t="s">
        <v>1190</v>
      </c>
      <c r="J728" s="235"/>
      <c r="K728" s="235"/>
      <c r="L728" s="29">
        <v>0</v>
      </c>
      <c r="M728" s="236"/>
      <c r="N728" s="242"/>
      <c r="O728" s="237"/>
      <c r="P728" s="238"/>
      <c r="T728" s="252"/>
      <c r="V728" s="91" t="s">
        <v>1191</v>
      </c>
      <c r="W728" s="190" t="s">
        <v>112</v>
      </c>
      <c r="X728" s="190">
        <v>7986</v>
      </c>
      <c r="Y728" s="256"/>
    </row>
    <row r="729" spans="1:25" ht="18" customHeight="1">
      <c r="A729" s="218"/>
      <c r="B729" s="217"/>
      <c r="C729" s="217"/>
      <c r="D729" s="217"/>
      <c r="E729" s="219"/>
      <c r="F729" s="217"/>
      <c r="G729" s="219"/>
      <c r="H729" s="91">
        <v>2100503</v>
      </c>
      <c r="I729" s="241" t="s">
        <v>1192</v>
      </c>
      <c r="J729" s="235"/>
      <c r="K729" s="235"/>
      <c r="L729" s="29">
        <v>0</v>
      </c>
      <c r="M729" s="236"/>
      <c r="N729" s="242"/>
      <c r="O729" s="237"/>
      <c r="P729" s="238"/>
      <c r="T729" s="252"/>
      <c r="V729" s="91" t="s">
        <v>1193</v>
      </c>
      <c r="W729" s="190" t="s">
        <v>1116</v>
      </c>
      <c r="X729" s="190">
        <v>348</v>
      </c>
      <c r="Y729" s="256"/>
    </row>
    <row r="730" spans="1:25" ht="18" customHeight="1">
      <c r="A730" s="218"/>
      <c r="B730" s="217"/>
      <c r="C730" s="217"/>
      <c r="D730" s="217"/>
      <c r="E730" s="219"/>
      <c r="F730" s="217"/>
      <c r="G730" s="219"/>
      <c r="H730" s="91">
        <v>2100504</v>
      </c>
      <c r="I730" s="241" t="s">
        <v>1194</v>
      </c>
      <c r="J730" s="235"/>
      <c r="K730" s="235"/>
      <c r="L730" s="29">
        <v>0</v>
      </c>
      <c r="M730" s="236"/>
      <c r="N730" s="242"/>
      <c r="O730" s="237"/>
      <c r="P730" s="238"/>
      <c r="T730" s="278"/>
      <c r="V730" s="279" t="s">
        <v>1195</v>
      </c>
      <c r="W730" s="276" t="s">
        <v>1118</v>
      </c>
      <c r="X730" s="276">
        <v>33562.92</v>
      </c>
      <c r="Y730" s="280"/>
    </row>
    <row r="731" spans="1:25" ht="18" customHeight="1">
      <c r="A731" s="218"/>
      <c r="B731" s="217"/>
      <c r="C731" s="217"/>
      <c r="D731" s="217"/>
      <c r="E731" s="219"/>
      <c r="F731" s="217"/>
      <c r="G731" s="219"/>
      <c r="H731" s="91">
        <v>2100506</v>
      </c>
      <c r="I731" s="241" t="s">
        <v>1196</v>
      </c>
      <c r="J731" s="235"/>
      <c r="K731" s="235"/>
      <c r="L731" s="29">
        <v>0</v>
      </c>
      <c r="M731" s="236"/>
      <c r="N731" s="242"/>
      <c r="O731" s="237"/>
      <c r="P731" s="238"/>
      <c r="Q731" s="215"/>
      <c r="R731" s="215"/>
      <c r="S731" s="215"/>
      <c r="T731" s="215"/>
      <c r="U731" s="215"/>
      <c r="V731" s="215"/>
      <c r="W731" s="215"/>
      <c r="X731" s="215"/>
      <c r="Y731" s="215"/>
    </row>
    <row r="732" spans="1:25" ht="18" customHeight="1">
      <c r="A732" s="218"/>
      <c r="B732" s="217"/>
      <c r="C732" s="217"/>
      <c r="D732" s="217"/>
      <c r="E732" s="219"/>
      <c r="F732" s="217"/>
      <c r="G732" s="219"/>
      <c r="H732" s="91">
        <v>2100508</v>
      </c>
      <c r="I732" s="241" t="s">
        <v>1197</v>
      </c>
      <c r="J732" s="235"/>
      <c r="K732" s="235"/>
      <c r="L732" s="29">
        <v>0</v>
      </c>
      <c r="M732" s="236"/>
      <c r="N732" s="242"/>
      <c r="O732" s="237"/>
      <c r="P732" s="238"/>
      <c r="Q732" s="215"/>
      <c r="R732" s="215"/>
      <c r="S732" s="215"/>
      <c r="T732" s="215"/>
      <c r="U732" s="215"/>
      <c r="V732" s="215"/>
      <c r="W732" s="215"/>
      <c r="X732" s="215"/>
      <c r="Y732" s="215"/>
    </row>
    <row r="733" spans="1:25" ht="18" customHeight="1">
      <c r="A733" s="218"/>
      <c r="B733" s="217"/>
      <c r="C733" s="217"/>
      <c r="D733" s="217"/>
      <c r="E733" s="219"/>
      <c r="F733" s="217"/>
      <c r="G733" s="219"/>
      <c r="H733" s="91">
        <v>2100509</v>
      </c>
      <c r="I733" s="229" t="s">
        <v>1198</v>
      </c>
      <c r="J733" s="235"/>
      <c r="K733" s="235"/>
      <c r="L733" s="29">
        <v>0</v>
      </c>
      <c r="M733" s="236"/>
      <c r="N733" s="266"/>
      <c r="O733" s="237"/>
      <c r="P733" s="238"/>
      <c r="Q733" s="215"/>
      <c r="R733" s="215"/>
      <c r="S733" s="215"/>
      <c r="T733" s="215"/>
      <c r="U733" s="215"/>
      <c r="V733" s="215"/>
      <c r="W733" s="215"/>
      <c r="X733" s="215"/>
      <c r="Y733" s="215"/>
    </row>
    <row r="734" spans="1:25" ht="18" customHeight="1">
      <c r="A734" s="218"/>
      <c r="B734" s="217"/>
      <c r="C734" s="217"/>
      <c r="D734" s="217"/>
      <c r="E734" s="219"/>
      <c r="F734" s="217"/>
      <c r="G734" s="219"/>
      <c r="H734" s="91">
        <v>2100510</v>
      </c>
      <c r="I734" s="241" t="s">
        <v>1199</v>
      </c>
      <c r="J734" s="235"/>
      <c r="K734" s="235"/>
      <c r="L734" s="29">
        <v>0</v>
      </c>
      <c r="M734" s="236"/>
      <c r="N734" s="266"/>
      <c r="O734" s="237"/>
      <c r="P734" s="238"/>
      <c r="Q734" s="215"/>
      <c r="R734" s="215"/>
      <c r="S734" s="215"/>
      <c r="T734" s="215"/>
      <c r="U734" s="215"/>
      <c r="V734" s="215"/>
      <c r="W734" s="215"/>
      <c r="X734" s="215"/>
      <c r="Y734" s="215"/>
    </row>
    <row r="735" spans="1:25" ht="18" customHeight="1">
      <c r="A735" s="218"/>
      <c r="B735" s="217"/>
      <c r="C735" s="217"/>
      <c r="D735" s="217"/>
      <c r="E735" s="219"/>
      <c r="F735" s="217"/>
      <c r="G735" s="219"/>
      <c r="H735" s="91">
        <v>2100599</v>
      </c>
      <c r="I735" s="241" t="s">
        <v>1200</v>
      </c>
      <c r="J735" s="235"/>
      <c r="K735" s="235"/>
      <c r="L735" s="29">
        <v>0</v>
      </c>
      <c r="M735" s="236"/>
      <c r="N735" s="266"/>
      <c r="O735" s="237"/>
      <c r="P735" s="238"/>
      <c r="Q735" s="215"/>
      <c r="R735" s="215"/>
      <c r="S735" s="215"/>
      <c r="T735" s="215"/>
      <c r="U735" s="215"/>
      <c r="V735" s="215"/>
      <c r="W735" s="215"/>
      <c r="X735" s="215"/>
      <c r="Y735" s="215"/>
    </row>
    <row r="736" spans="1:25" ht="18" customHeight="1">
      <c r="A736" s="218"/>
      <c r="B736" s="217"/>
      <c r="C736" s="217"/>
      <c r="D736" s="217"/>
      <c r="E736" s="219"/>
      <c r="F736" s="217"/>
      <c r="G736" s="219"/>
      <c r="H736" s="91">
        <v>21006</v>
      </c>
      <c r="I736" s="241" t="s">
        <v>1201</v>
      </c>
      <c r="J736" s="235"/>
      <c r="K736" s="235"/>
      <c r="L736" s="29">
        <v>0</v>
      </c>
      <c r="M736" s="236"/>
      <c r="N736" s="266"/>
      <c r="O736" s="237"/>
      <c r="P736" s="238"/>
      <c r="Q736" s="215"/>
      <c r="R736" s="215"/>
      <c r="S736" s="215"/>
      <c r="T736" s="215"/>
      <c r="U736" s="215"/>
      <c r="V736" s="215"/>
      <c r="W736" s="215"/>
      <c r="X736" s="215"/>
      <c r="Y736" s="215"/>
    </row>
    <row r="737" spans="1:25" ht="18" customHeight="1">
      <c r="A737" s="218"/>
      <c r="B737" s="217"/>
      <c r="C737" s="217"/>
      <c r="D737" s="217"/>
      <c r="E737" s="219"/>
      <c r="F737" s="217"/>
      <c r="G737" s="219"/>
      <c r="H737" s="91">
        <v>2100601</v>
      </c>
      <c r="I737" s="241" t="s">
        <v>1202</v>
      </c>
      <c r="J737" s="235"/>
      <c r="K737" s="235"/>
      <c r="L737" s="29">
        <v>0</v>
      </c>
      <c r="M737" s="236"/>
      <c r="N737" s="266"/>
      <c r="O737" s="237"/>
      <c r="P737" s="238"/>
      <c r="Q737" s="215"/>
      <c r="R737" s="215"/>
      <c r="S737" s="215"/>
      <c r="T737" s="215"/>
      <c r="U737" s="215"/>
      <c r="V737" s="215"/>
      <c r="W737" s="215"/>
      <c r="X737" s="215"/>
      <c r="Y737" s="215"/>
    </row>
    <row r="738" spans="1:25" ht="18" customHeight="1">
      <c r="A738" s="218"/>
      <c r="B738" s="217"/>
      <c r="C738" s="217"/>
      <c r="D738" s="217"/>
      <c r="E738" s="219"/>
      <c r="F738" s="217"/>
      <c r="G738" s="219"/>
      <c r="H738" s="91">
        <v>2100699</v>
      </c>
      <c r="I738" s="241" t="s">
        <v>1203</v>
      </c>
      <c r="J738" s="235"/>
      <c r="K738" s="235"/>
      <c r="L738" s="29">
        <v>0</v>
      </c>
      <c r="M738" s="236"/>
      <c r="N738" s="266"/>
      <c r="O738" s="237"/>
      <c r="P738" s="238"/>
      <c r="Q738" s="215"/>
      <c r="R738" s="215"/>
      <c r="S738" s="215"/>
      <c r="T738" s="26"/>
      <c r="U738" s="215"/>
      <c r="V738" s="245" t="s">
        <v>1204</v>
      </c>
      <c r="W738" s="215" t="s">
        <v>1151</v>
      </c>
      <c r="X738" s="215">
        <v>258708.5</v>
      </c>
      <c r="Y738" s="256"/>
    </row>
    <row r="739" spans="1:25" ht="18" customHeight="1">
      <c r="A739" s="218"/>
      <c r="B739" s="217"/>
      <c r="C739" s="217"/>
      <c r="D739" s="217"/>
      <c r="E739" s="219"/>
      <c r="F739" s="217"/>
      <c r="G739" s="219"/>
      <c r="H739" s="91">
        <v>21007</v>
      </c>
      <c r="I739" s="229" t="s">
        <v>1205</v>
      </c>
      <c r="J739" s="235"/>
      <c r="K739" s="235"/>
      <c r="L739" s="29">
        <v>0</v>
      </c>
      <c r="M739" s="236"/>
      <c r="N739" s="266"/>
      <c r="O739" s="237"/>
      <c r="P739" s="238"/>
      <c r="Q739" s="215"/>
      <c r="R739" s="215"/>
      <c r="S739" s="215"/>
      <c r="T739" s="26"/>
      <c r="U739" s="215"/>
      <c r="V739" s="91" t="s">
        <v>1206</v>
      </c>
      <c r="W739" s="215" t="s">
        <v>1153</v>
      </c>
      <c r="X739" s="215">
        <v>258708.5</v>
      </c>
      <c r="Y739" s="256"/>
    </row>
    <row r="740" spans="1:25" ht="18" customHeight="1">
      <c r="A740" s="218"/>
      <c r="B740" s="217"/>
      <c r="C740" s="217"/>
      <c r="D740" s="217"/>
      <c r="E740" s="219"/>
      <c r="F740" s="217"/>
      <c r="G740" s="219"/>
      <c r="H740" s="91">
        <v>2100799</v>
      </c>
      <c r="I740" s="241" t="s">
        <v>1207</v>
      </c>
      <c r="J740" s="235"/>
      <c r="K740" s="235"/>
      <c r="L740" s="29">
        <v>0</v>
      </c>
      <c r="M740" s="236"/>
      <c r="N740" s="266"/>
      <c r="O740" s="237"/>
      <c r="P740" s="238"/>
      <c r="T740" s="252"/>
      <c r="V740" s="245" t="s">
        <v>1208</v>
      </c>
      <c r="W740" s="190" t="s">
        <v>30</v>
      </c>
      <c r="X740" s="190">
        <v>1334772.35</v>
      </c>
      <c r="Y740" s="256"/>
    </row>
    <row r="741" spans="1:25" ht="18" customHeight="1">
      <c r="A741" s="218"/>
      <c r="B741" s="217"/>
      <c r="C741" s="217"/>
      <c r="D741" s="217"/>
      <c r="E741" s="219"/>
      <c r="F741" s="217"/>
      <c r="G741" s="219"/>
      <c r="H741" s="91">
        <v>21010</v>
      </c>
      <c r="I741" s="241" t="s">
        <v>1209</v>
      </c>
      <c r="J741" s="235"/>
      <c r="K741" s="235"/>
      <c r="L741" s="29">
        <v>0</v>
      </c>
      <c r="M741" s="236"/>
      <c r="N741" s="266"/>
      <c r="O741" s="237"/>
      <c r="P741" s="238"/>
      <c r="T741" s="252"/>
      <c r="V741" s="245" t="s">
        <v>1210</v>
      </c>
      <c r="W741" s="190" t="s">
        <v>1155</v>
      </c>
      <c r="X741" s="190">
        <v>15291</v>
      </c>
      <c r="Y741" s="260"/>
    </row>
    <row r="742" spans="1:25" ht="18" customHeight="1">
      <c r="A742" s="218"/>
      <c r="B742" s="217"/>
      <c r="C742" s="217"/>
      <c r="D742" s="217"/>
      <c r="E742" s="219"/>
      <c r="F742" s="217"/>
      <c r="G742" s="219"/>
      <c r="H742" s="91">
        <v>2101001</v>
      </c>
      <c r="I742" s="241" t="s">
        <v>1211</v>
      </c>
      <c r="J742" s="235"/>
      <c r="K742" s="235"/>
      <c r="L742" s="29">
        <v>0</v>
      </c>
      <c r="M742" s="236"/>
      <c r="N742" s="266"/>
      <c r="O742" s="237"/>
      <c r="P742" s="238"/>
      <c r="T742" s="252"/>
      <c r="V742" s="91" t="s">
        <v>121</v>
      </c>
      <c r="W742" s="190" t="s">
        <v>88</v>
      </c>
      <c r="X742" s="190">
        <v>2221</v>
      </c>
      <c r="Y742" s="256"/>
    </row>
    <row r="743" spans="1:25" ht="18" customHeight="1">
      <c r="A743" s="218"/>
      <c r="B743" s="217"/>
      <c r="C743" s="217"/>
      <c r="D743" s="217"/>
      <c r="E743" s="219"/>
      <c r="F743" s="217"/>
      <c r="G743" s="219"/>
      <c r="H743" s="91">
        <v>2101002</v>
      </c>
      <c r="I743" s="241" t="s">
        <v>1212</v>
      </c>
      <c r="J743" s="235"/>
      <c r="K743" s="235"/>
      <c r="L743" s="29">
        <v>0</v>
      </c>
      <c r="M743" s="236"/>
      <c r="N743" s="266"/>
      <c r="O743" s="237"/>
      <c r="P743" s="238"/>
      <c r="T743" s="252"/>
      <c r="V743" s="91" t="s">
        <v>91</v>
      </c>
      <c r="W743" s="190" t="s">
        <v>89</v>
      </c>
      <c r="X743" s="190">
        <v>295</v>
      </c>
      <c r="Y743" s="256"/>
    </row>
    <row r="744" spans="1:25" ht="18" customHeight="1">
      <c r="A744" s="218"/>
      <c r="B744" s="217"/>
      <c r="C744" s="217"/>
      <c r="D744" s="217"/>
      <c r="E744" s="219"/>
      <c r="F744" s="217"/>
      <c r="G744" s="219"/>
      <c r="H744" s="91">
        <v>2101003</v>
      </c>
      <c r="I744" s="241" t="s">
        <v>1213</v>
      </c>
      <c r="J744" s="235"/>
      <c r="K744" s="235"/>
      <c r="L744" s="29">
        <v>0</v>
      </c>
      <c r="M744" s="236"/>
      <c r="N744" s="266"/>
      <c r="O744" s="237"/>
      <c r="P744" s="238"/>
      <c r="T744" s="252"/>
      <c r="V744" s="91" t="s">
        <v>94</v>
      </c>
      <c r="W744" s="190" t="s">
        <v>92</v>
      </c>
      <c r="X744" s="190">
        <v>0</v>
      </c>
      <c r="Y744" s="256"/>
    </row>
    <row r="745" spans="1:25" ht="18" customHeight="1">
      <c r="A745" s="218"/>
      <c r="B745" s="217"/>
      <c r="C745" s="217"/>
      <c r="D745" s="217"/>
      <c r="E745" s="219"/>
      <c r="F745" s="217"/>
      <c r="G745" s="219"/>
      <c r="H745" s="91">
        <v>2101012</v>
      </c>
      <c r="I745" s="229" t="s">
        <v>1214</v>
      </c>
      <c r="J745" s="235"/>
      <c r="K745" s="235"/>
      <c r="L745" s="29">
        <v>0</v>
      </c>
      <c r="M745" s="236"/>
      <c r="N745" s="266"/>
      <c r="O745" s="237"/>
      <c r="P745" s="238"/>
      <c r="T745" s="252"/>
      <c r="V745" s="91" t="s">
        <v>1215</v>
      </c>
      <c r="W745" s="190" t="s">
        <v>1159</v>
      </c>
      <c r="X745" s="190">
        <v>586</v>
      </c>
      <c r="Y745" s="256"/>
    </row>
    <row r="746" spans="1:25" ht="18" customHeight="1">
      <c r="A746" s="218"/>
      <c r="B746" s="217"/>
      <c r="C746" s="217"/>
      <c r="D746" s="217"/>
      <c r="E746" s="219"/>
      <c r="F746" s="217"/>
      <c r="G746" s="219"/>
      <c r="H746" s="91">
        <v>2101014</v>
      </c>
      <c r="I746" s="241" t="s">
        <v>1216</v>
      </c>
      <c r="J746" s="235"/>
      <c r="K746" s="235"/>
      <c r="L746" s="29">
        <v>0</v>
      </c>
      <c r="M746" s="236"/>
      <c r="N746" s="266"/>
      <c r="O746" s="237"/>
      <c r="P746" s="238"/>
      <c r="T746" s="252"/>
      <c r="V746" s="91" t="s">
        <v>1217</v>
      </c>
      <c r="W746" s="190" t="s">
        <v>1161</v>
      </c>
      <c r="X746" s="190">
        <v>3441</v>
      </c>
      <c r="Y746" s="256"/>
    </row>
    <row r="747" spans="1:25" ht="18" customHeight="1">
      <c r="A747" s="218"/>
      <c r="B747" s="217"/>
      <c r="C747" s="217"/>
      <c r="D747" s="217"/>
      <c r="E747" s="219"/>
      <c r="F747" s="217"/>
      <c r="G747" s="219"/>
      <c r="H747" s="91">
        <v>2101015</v>
      </c>
      <c r="I747" s="241" t="s">
        <v>1218</v>
      </c>
      <c r="J747" s="235"/>
      <c r="K747" s="235"/>
      <c r="L747" s="29">
        <v>0</v>
      </c>
      <c r="M747" s="236"/>
      <c r="N747" s="266"/>
      <c r="O747" s="237"/>
      <c r="P747" s="238"/>
      <c r="T747" s="252"/>
      <c r="V747" s="91" t="s">
        <v>1219</v>
      </c>
      <c r="W747" s="190" t="s">
        <v>1162</v>
      </c>
      <c r="X747" s="190">
        <v>0</v>
      </c>
      <c r="Y747" s="256"/>
    </row>
    <row r="748" spans="1:25" ht="18" customHeight="1">
      <c r="A748" s="218"/>
      <c r="B748" s="217"/>
      <c r="C748" s="217"/>
      <c r="D748" s="217"/>
      <c r="E748" s="219"/>
      <c r="F748" s="217"/>
      <c r="G748" s="219"/>
      <c r="H748" s="91">
        <v>2101016</v>
      </c>
      <c r="I748" s="229" t="s">
        <v>1220</v>
      </c>
      <c r="J748" s="235"/>
      <c r="K748" s="235"/>
      <c r="L748" s="29">
        <v>0</v>
      </c>
      <c r="M748" s="236"/>
      <c r="N748" s="266"/>
      <c r="O748" s="237"/>
      <c r="P748" s="238"/>
      <c r="T748" s="252"/>
      <c r="V748" s="91" t="s">
        <v>1221</v>
      </c>
      <c r="W748" s="190" t="s">
        <v>1163</v>
      </c>
      <c r="X748" s="190">
        <v>0</v>
      </c>
      <c r="Y748" s="256"/>
    </row>
    <row r="749" spans="1:25" ht="18" customHeight="1">
      <c r="A749" s="218"/>
      <c r="B749" s="217"/>
      <c r="C749" s="217"/>
      <c r="D749" s="217"/>
      <c r="E749" s="219"/>
      <c r="F749" s="217"/>
      <c r="G749" s="219"/>
      <c r="H749" s="91">
        <v>2101050</v>
      </c>
      <c r="I749" s="241" t="s">
        <v>1222</v>
      </c>
      <c r="J749" s="235"/>
      <c r="K749" s="235"/>
      <c r="L749" s="29">
        <v>0</v>
      </c>
      <c r="M749" s="236"/>
      <c r="N749" s="266"/>
      <c r="O749" s="237"/>
      <c r="P749" s="238"/>
      <c r="T749" s="252"/>
      <c r="V749" s="91" t="s">
        <v>1223</v>
      </c>
      <c r="W749" s="190" t="s">
        <v>1164</v>
      </c>
      <c r="X749" s="190">
        <v>8748</v>
      </c>
      <c r="Y749" s="256"/>
    </row>
    <row r="750" spans="1:25" ht="18" customHeight="1">
      <c r="A750" s="218"/>
      <c r="B750" s="217"/>
      <c r="C750" s="217"/>
      <c r="D750" s="217"/>
      <c r="E750" s="219"/>
      <c r="F750" s="217"/>
      <c r="G750" s="219"/>
      <c r="H750" s="91">
        <v>2101099</v>
      </c>
      <c r="I750" s="241" t="s">
        <v>1224</v>
      </c>
      <c r="J750" s="235"/>
      <c r="K750" s="235"/>
      <c r="L750" s="29">
        <v>0</v>
      </c>
      <c r="M750" s="236"/>
      <c r="N750" s="266"/>
      <c r="O750" s="237"/>
      <c r="P750" s="238"/>
      <c r="T750" s="252"/>
      <c r="V750" s="245" t="s">
        <v>1225</v>
      </c>
      <c r="W750" s="190" t="s">
        <v>1165</v>
      </c>
      <c r="X750" s="190">
        <v>1606</v>
      </c>
      <c r="Y750" s="260"/>
    </row>
    <row r="751" spans="1:25" ht="18" customHeight="1">
      <c r="A751" s="218"/>
      <c r="B751" s="217"/>
      <c r="C751" s="217"/>
      <c r="D751" s="217"/>
      <c r="E751" s="219"/>
      <c r="F751" s="217"/>
      <c r="G751" s="219"/>
      <c r="H751" s="91">
        <v>21099</v>
      </c>
      <c r="I751" s="229" t="s">
        <v>1226</v>
      </c>
      <c r="J751" s="235"/>
      <c r="K751" s="235"/>
      <c r="L751" s="29">
        <v>0</v>
      </c>
      <c r="M751" s="236"/>
      <c r="N751" s="266"/>
      <c r="O751" s="237"/>
      <c r="P751" s="238"/>
      <c r="T751" s="252"/>
      <c r="V751" s="91" t="s">
        <v>1227</v>
      </c>
      <c r="W751" s="190" t="s">
        <v>1167</v>
      </c>
      <c r="X751" s="190">
        <v>1606</v>
      </c>
      <c r="Y751" s="256"/>
    </row>
    <row r="752" spans="1:25" ht="18" customHeight="1">
      <c r="A752" s="218"/>
      <c r="B752" s="217"/>
      <c r="C752" s="217"/>
      <c r="D752" s="217"/>
      <c r="E752" s="219"/>
      <c r="F752" s="217"/>
      <c r="G752" s="219"/>
      <c r="H752" s="91">
        <v>2109901</v>
      </c>
      <c r="I752" s="229" t="s">
        <v>1228</v>
      </c>
      <c r="J752" s="235">
        <v>50</v>
      </c>
      <c r="K752" s="29">
        <v>45</v>
      </c>
      <c r="L752" s="29">
        <v>45</v>
      </c>
      <c r="M752" s="236">
        <f>+L752/K752</f>
        <v>1</v>
      </c>
      <c r="N752" s="242">
        <v>2089</v>
      </c>
      <c r="O752" s="237">
        <f>+L752/N752-1</f>
        <v>-0.9784585926280517</v>
      </c>
      <c r="P752" s="238"/>
      <c r="T752" s="252"/>
      <c r="V752" s="91" t="s">
        <v>1229</v>
      </c>
      <c r="W752" s="190" t="s">
        <v>1169</v>
      </c>
      <c r="X752" s="190">
        <v>0</v>
      </c>
      <c r="Y752" s="257"/>
    </row>
    <row r="753" spans="1:25" s="187" customFormat="1" ht="18" customHeight="1">
      <c r="A753" s="263"/>
      <c r="B753" s="264"/>
      <c r="C753" s="264"/>
      <c r="D753" s="264"/>
      <c r="E753" s="265"/>
      <c r="F753" s="264"/>
      <c r="G753" s="265"/>
      <c r="H753" s="245">
        <v>211</v>
      </c>
      <c r="I753" s="229" t="s">
        <v>1230</v>
      </c>
      <c r="J753" s="235">
        <v>3000</v>
      </c>
      <c r="K753" s="29">
        <v>2916</v>
      </c>
      <c r="L753" s="29">
        <v>2916</v>
      </c>
      <c r="M753" s="236">
        <f>+L753/K753</f>
        <v>1</v>
      </c>
      <c r="N753" s="242">
        <v>1851</v>
      </c>
      <c r="O753" s="237">
        <f>+L753/N753-1</f>
        <v>0.5753646677471638</v>
      </c>
      <c r="P753" s="238"/>
      <c r="Q753" s="187">
        <v>1291301</v>
      </c>
      <c r="R753" s="187">
        <v>1245124</v>
      </c>
      <c r="S753" s="187">
        <v>1193156</v>
      </c>
      <c r="T753" s="251"/>
      <c r="V753" s="91" t="s">
        <v>1231</v>
      </c>
      <c r="W753" s="190" t="s">
        <v>1171</v>
      </c>
      <c r="X753" s="190">
        <v>0</v>
      </c>
      <c r="Y753" s="257"/>
    </row>
    <row r="754" spans="1:25" ht="18" customHeight="1">
      <c r="A754" s="218"/>
      <c r="B754" s="217"/>
      <c r="C754" s="217"/>
      <c r="D754" s="217"/>
      <c r="E754" s="219"/>
      <c r="F754" s="217"/>
      <c r="G754" s="219"/>
      <c r="H754" s="91">
        <v>21101</v>
      </c>
      <c r="I754" s="241" t="s">
        <v>1232</v>
      </c>
      <c r="J754" s="235">
        <v>0</v>
      </c>
      <c r="K754" s="29">
        <v>0</v>
      </c>
      <c r="L754" s="29">
        <v>0</v>
      </c>
      <c r="M754" s="236"/>
      <c r="N754" s="242">
        <v>0</v>
      </c>
      <c r="O754" s="237"/>
      <c r="P754" s="238"/>
      <c r="Q754" s="190">
        <v>3455</v>
      </c>
      <c r="R754" s="190">
        <v>7601</v>
      </c>
      <c r="S754" s="190">
        <v>7601</v>
      </c>
      <c r="T754" s="251" t="s">
        <v>1233</v>
      </c>
      <c r="U754" s="190">
        <v>1266287</v>
      </c>
      <c r="V754" s="245" t="s">
        <v>1234</v>
      </c>
      <c r="W754" s="190" t="s">
        <v>1173</v>
      </c>
      <c r="X754" s="190">
        <v>593731</v>
      </c>
      <c r="Y754" s="260"/>
    </row>
    <row r="755" spans="1:25" ht="18" customHeight="1">
      <c r="A755" s="218"/>
      <c r="B755" s="217"/>
      <c r="C755" s="217"/>
      <c r="D755" s="217"/>
      <c r="E755" s="219"/>
      <c r="F755" s="217"/>
      <c r="G755" s="219"/>
      <c r="H755" s="91">
        <v>2110101</v>
      </c>
      <c r="I755" s="241" t="s">
        <v>1235</v>
      </c>
      <c r="J755" s="235">
        <v>0</v>
      </c>
      <c r="K755" s="29">
        <v>0</v>
      </c>
      <c r="L755" s="29">
        <v>0</v>
      </c>
      <c r="M755" s="236"/>
      <c r="N755" s="242">
        <v>0</v>
      </c>
      <c r="O755" s="237"/>
      <c r="P755" s="238"/>
      <c r="Q755" s="190">
        <v>874</v>
      </c>
      <c r="R755" s="190">
        <v>885</v>
      </c>
      <c r="S755" s="190">
        <v>885</v>
      </c>
      <c r="T755" s="252" t="s">
        <v>1210</v>
      </c>
      <c r="U755" s="190">
        <v>9337</v>
      </c>
      <c r="V755" s="91" t="s">
        <v>1236</v>
      </c>
      <c r="W755" s="190" t="s">
        <v>1174</v>
      </c>
      <c r="X755" s="190">
        <v>7153</v>
      </c>
      <c r="Y755" s="256"/>
    </row>
    <row r="756" spans="1:25" ht="18" customHeight="1">
      <c r="A756" s="218"/>
      <c r="B756" s="217"/>
      <c r="C756" s="217"/>
      <c r="D756" s="217"/>
      <c r="E756" s="219"/>
      <c r="F756" s="217"/>
      <c r="G756" s="219"/>
      <c r="H756" s="91">
        <v>2110102</v>
      </c>
      <c r="I756" s="241" t="s">
        <v>1237</v>
      </c>
      <c r="J756" s="235">
        <v>3000</v>
      </c>
      <c r="K756" s="29">
        <v>2916</v>
      </c>
      <c r="L756" s="29">
        <v>2916</v>
      </c>
      <c r="M756" s="236">
        <f>+L756/K756</f>
        <v>1</v>
      </c>
      <c r="N756" s="242">
        <v>1851</v>
      </c>
      <c r="O756" s="237">
        <f>+L756/N756-1</f>
        <v>0.5753646677471638</v>
      </c>
      <c r="P756" s="238"/>
      <c r="Q756" s="190">
        <v>322207</v>
      </c>
      <c r="R756" s="190">
        <v>284784</v>
      </c>
      <c r="S756" s="190">
        <v>283224</v>
      </c>
      <c r="T756" s="252" t="s">
        <v>1225</v>
      </c>
      <c r="U756" s="190">
        <v>924</v>
      </c>
      <c r="V756" s="91" t="s">
        <v>1238</v>
      </c>
      <c r="W756" s="190" t="s">
        <v>1176</v>
      </c>
      <c r="X756" s="190">
        <v>570275</v>
      </c>
      <c r="Y756" s="256"/>
    </row>
    <row r="757" spans="1:25" ht="18" customHeight="1">
      <c r="A757" s="218"/>
      <c r="B757" s="217"/>
      <c r="C757" s="217"/>
      <c r="D757" s="217"/>
      <c r="E757" s="219"/>
      <c r="F757" s="217"/>
      <c r="G757" s="219"/>
      <c r="H757" s="91">
        <v>2110103</v>
      </c>
      <c r="I757" s="241" t="s">
        <v>1239</v>
      </c>
      <c r="J757" s="235">
        <v>0</v>
      </c>
      <c r="K757" s="235"/>
      <c r="L757" s="29">
        <v>0</v>
      </c>
      <c r="M757" s="236"/>
      <c r="N757" s="242"/>
      <c r="O757" s="237"/>
      <c r="P757" s="238"/>
      <c r="Q757" s="190">
        <v>0</v>
      </c>
      <c r="R757" s="190">
        <v>0</v>
      </c>
      <c r="S757" s="190">
        <v>0</v>
      </c>
      <c r="T757" s="252" t="s">
        <v>1234</v>
      </c>
      <c r="U757" s="190">
        <v>208604</v>
      </c>
      <c r="V757" s="91" t="s">
        <v>1240</v>
      </c>
      <c r="W757" s="190" t="s">
        <v>1177</v>
      </c>
      <c r="X757" s="190">
        <v>0</v>
      </c>
      <c r="Y757" s="256"/>
    </row>
    <row r="758" spans="1:25" ht="18" customHeight="1">
      <c r="A758" s="218"/>
      <c r="B758" s="217"/>
      <c r="C758" s="217"/>
      <c r="D758" s="217"/>
      <c r="E758" s="219"/>
      <c r="F758" s="217"/>
      <c r="G758" s="219"/>
      <c r="H758" s="91">
        <v>2110104</v>
      </c>
      <c r="I758" s="241" t="s">
        <v>1241</v>
      </c>
      <c r="J758" s="235">
        <v>0</v>
      </c>
      <c r="K758" s="235"/>
      <c r="L758" s="29">
        <v>0</v>
      </c>
      <c r="M758" s="236"/>
      <c r="N758" s="242"/>
      <c r="O758" s="237"/>
      <c r="P758" s="238"/>
      <c r="Q758" s="190">
        <v>390</v>
      </c>
      <c r="R758" s="190">
        <v>305</v>
      </c>
      <c r="S758" s="190">
        <v>305</v>
      </c>
      <c r="T758" s="252" t="s">
        <v>1242</v>
      </c>
      <c r="U758" s="190">
        <v>0</v>
      </c>
      <c r="V758" s="91" t="s">
        <v>1243</v>
      </c>
      <c r="W758" s="190" t="s">
        <v>1178</v>
      </c>
      <c r="X758" s="190">
        <v>12300</v>
      </c>
      <c r="Y758" s="256"/>
    </row>
    <row r="759" spans="1:25" ht="18" customHeight="1">
      <c r="A759" s="218"/>
      <c r="B759" s="217"/>
      <c r="C759" s="217"/>
      <c r="D759" s="217"/>
      <c r="E759" s="219"/>
      <c r="F759" s="217"/>
      <c r="G759" s="219"/>
      <c r="H759" s="91">
        <v>2110105</v>
      </c>
      <c r="I759" s="229" t="s">
        <v>1244</v>
      </c>
      <c r="J759" s="235"/>
      <c r="K759" s="29"/>
      <c r="L759" s="29">
        <v>0</v>
      </c>
      <c r="M759" s="236"/>
      <c r="N759" s="242"/>
      <c r="O759" s="237"/>
      <c r="P759" s="238"/>
      <c r="Q759" s="190">
        <v>0</v>
      </c>
      <c r="R759" s="190">
        <v>0</v>
      </c>
      <c r="S759" s="190">
        <v>0</v>
      </c>
      <c r="T759" s="252" t="s">
        <v>1245</v>
      </c>
      <c r="U759" s="190">
        <v>708</v>
      </c>
      <c r="V759" s="91" t="s">
        <v>1246</v>
      </c>
      <c r="W759" s="190" t="s">
        <v>1180</v>
      </c>
      <c r="X759" s="190">
        <v>0</v>
      </c>
      <c r="Y759" s="257"/>
    </row>
    <row r="760" spans="1:25" ht="18" customHeight="1">
      <c r="A760" s="218"/>
      <c r="B760" s="217"/>
      <c r="C760" s="217"/>
      <c r="D760" s="217"/>
      <c r="E760" s="219"/>
      <c r="F760" s="217"/>
      <c r="G760" s="219"/>
      <c r="H760" s="91">
        <v>2110106</v>
      </c>
      <c r="I760" s="229" t="s">
        <v>1247</v>
      </c>
      <c r="J760" s="235"/>
      <c r="K760" s="29"/>
      <c r="L760" s="29">
        <v>0</v>
      </c>
      <c r="M760" s="236"/>
      <c r="N760" s="266"/>
      <c r="O760" s="237"/>
      <c r="P760" s="238"/>
      <c r="Q760" s="190">
        <v>0</v>
      </c>
      <c r="R760" s="190">
        <v>0</v>
      </c>
      <c r="S760" s="190">
        <v>0</v>
      </c>
      <c r="T760" s="252" t="s">
        <v>1248</v>
      </c>
      <c r="U760" s="190">
        <v>0</v>
      </c>
      <c r="V760" s="91" t="s">
        <v>1249</v>
      </c>
      <c r="W760" s="190" t="s">
        <v>1182</v>
      </c>
      <c r="X760" s="190">
        <v>0</v>
      </c>
      <c r="Y760" s="256"/>
    </row>
    <row r="761" spans="1:25" ht="18" customHeight="1">
      <c r="A761" s="218"/>
      <c r="B761" s="217"/>
      <c r="C761" s="217"/>
      <c r="D761" s="217"/>
      <c r="E761" s="219"/>
      <c r="F761" s="217"/>
      <c r="G761" s="219"/>
      <c r="H761" s="91">
        <v>2110107</v>
      </c>
      <c r="I761" s="229" t="s">
        <v>1250</v>
      </c>
      <c r="J761" s="235"/>
      <c r="K761" s="29"/>
      <c r="L761" s="29">
        <v>0</v>
      </c>
      <c r="M761" s="236"/>
      <c r="N761" s="267"/>
      <c r="O761" s="237"/>
      <c r="P761" s="238"/>
      <c r="Q761" s="190">
        <v>0</v>
      </c>
      <c r="R761" s="190">
        <v>0</v>
      </c>
      <c r="S761" s="190">
        <v>0</v>
      </c>
      <c r="T761" s="252" t="s">
        <v>1251</v>
      </c>
      <c r="U761" s="190">
        <v>0</v>
      </c>
      <c r="V761" s="91" t="s">
        <v>1252</v>
      </c>
      <c r="W761" s="190" t="s">
        <v>1184</v>
      </c>
      <c r="X761" s="190">
        <v>0</v>
      </c>
      <c r="Y761" s="256"/>
    </row>
    <row r="762" spans="1:25" ht="18" customHeight="1">
      <c r="A762" s="218"/>
      <c r="B762" s="217"/>
      <c r="C762" s="217"/>
      <c r="D762" s="217"/>
      <c r="E762" s="219"/>
      <c r="F762" s="217"/>
      <c r="G762" s="219"/>
      <c r="H762" s="91">
        <v>2110199</v>
      </c>
      <c r="I762" s="241" t="s">
        <v>88</v>
      </c>
      <c r="J762" s="235"/>
      <c r="K762" s="235"/>
      <c r="L762" s="29">
        <v>0</v>
      </c>
      <c r="M762" s="236"/>
      <c r="N762" s="266"/>
      <c r="O762" s="237"/>
      <c r="P762" s="238"/>
      <c r="Q762" s="190">
        <v>0</v>
      </c>
      <c r="R762" s="190">
        <v>0</v>
      </c>
      <c r="S762" s="190">
        <v>0</v>
      </c>
      <c r="T762" s="252" t="s">
        <v>1253</v>
      </c>
      <c r="U762" s="190">
        <v>0</v>
      </c>
      <c r="V762" s="91" t="s">
        <v>1254</v>
      </c>
      <c r="W762" s="190" t="s">
        <v>1186</v>
      </c>
      <c r="X762" s="190">
        <v>4003</v>
      </c>
      <c r="Y762" s="256"/>
    </row>
    <row r="763" spans="1:25" ht="18" customHeight="1">
      <c r="A763" s="218"/>
      <c r="B763" s="217"/>
      <c r="C763" s="217"/>
      <c r="D763" s="217"/>
      <c r="E763" s="219"/>
      <c r="F763" s="217"/>
      <c r="G763" s="219"/>
      <c r="H763" s="91">
        <v>21102</v>
      </c>
      <c r="I763" s="241" t="s">
        <v>89</v>
      </c>
      <c r="J763" s="235"/>
      <c r="K763" s="235"/>
      <c r="L763" s="29">
        <v>0</v>
      </c>
      <c r="M763" s="236"/>
      <c r="N763" s="266"/>
      <c r="O763" s="237"/>
      <c r="P763" s="238"/>
      <c r="Q763" s="190">
        <v>0</v>
      </c>
      <c r="R763" s="190">
        <v>0</v>
      </c>
      <c r="S763" s="190">
        <v>0</v>
      </c>
      <c r="T763" s="252" t="s">
        <v>1255</v>
      </c>
      <c r="U763" s="190">
        <v>0</v>
      </c>
      <c r="V763" s="245" t="s">
        <v>1245</v>
      </c>
      <c r="W763" s="190" t="s">
        <v>1188</v>
      </c>
      <c r="X763" s="190">
        <v>10814</v>
      </c>
      <c r="Y763" s="260"/>
    </row>
    <row r="764" spans="1:25" ht="18" customHeight="1">
      <c r="A764" s="218"/>
      <c r="B764" s="217"/>
      <c r="C764" s="217"/>
      <c r="D764" s="217"/>
      <c r="E764" s="219"/>
      <c r="F764" s="217"/>
      <c r="G764" s="219"/>
      <c r="H764" s="91">
        <v>2110203</v>
      </c>
      <c r="I764" s="241" t="s">
        <v>92</v>
      </c>
      <c r="J764" s="235"/>
      <c r="K764" s="235"/>
      <c r="L764" s="29">
        <v>0</v>
      </c>
      <c r="M764" s="236"/>
      <c r="N764" s="266"/>
      <c r="O764" s="237"/>
      <c r="P764" s="238"/>
      <c r="Q764" s="190">
        <v>261652</v>
      </c>
      <c r="R764" s="190">
        <v>96270</v>
      </c>
      <c r="S764" s="190">
        <v>51044</v>
      </c>
      <c r="T764" s="252" t="s">
        <v>1256</v>
      </c>
      <c r="U764" s="190">
        <v>0</v>
      </c>
      <c r="V764" s="91" t="s">
        <v>1257</v>
      </c>
      <c r="W764" s="190" t="s">
        <v>1190</v>
      </c>
      <c r="X764" s="190">
        <v>10664</v>
      </c>
      <c r="Y764" s="256"/>
    </row>
    <row r="765" spans="1:25" ht="18" customHeight="1">
      <c r="A765" s="218"/>
      <c r="B765" s="217"/>
      <c r="C765" s="217"/>
      <c r="D765" s="217"/>
      <c r="E765" s="219"/>
      <c r="F765" s="217"/>
      <c r="G765" s="219"/>
      <c r="H765" s="91">
        <v>2110204</v>
      </c>
      <c r="I765" s="241" t="s">
        <v>1258</v>
      </c>
      <c r="J765" s="235"/>
      <c r="K765" s="235"/>
      <c r="L765" s="29">
        <v>0</v>
      </c>
      <c r="M765" s="236"/>
      <c r="N765" s="266"/>
      <c r="O765" s="237"/>
      <c r="P765" s="238"/>
      <c r="Q765" s="190">
        <v>8576</v>
      </c>
      <c r="R765" s="190">
        <v>18786</v>
      </c>
      <c r="S765" s="190">
        <v>16405</v>
      </c>
      <c r="T765" s="252" t="s">
        <v>1259</v>
      </c>
      <c r="U765" s="190">
        <v>17190</v>
      </c>
      <c r="V765" s="91" t="s">
        <v>1260</v>
      </c>
      <c r="W765" s="190" t="s">
        <v>1192</v>
      </c>
      <c r="X765" s="190">
        <v>150</v>
      </c>
      <c r="Y765" s="256"/>
    </row>
    <row r="766" spans="1:25" ht="18" customHeight="1">
      <c r="A766" s="218"/>
      <c r="B766" s="217"/>
      <c r="C766" s="217"/>
      <c r="D766" s="217"/>
      <c r="E766" s="219"/>
      <c r="F766" s="217"/>
      <c r="G766" s="219"/>
      <c r="H766" s="91">
        <v>2110299</v>
      </c>
      <c r="I766" s="241" t="s">
        <v>1261</v>
      </c>
      <c r="J766" s="235"/>
      <c r="K766" s="235"/>
      <c r="L766" s="29">
        <v>0</v>
      </c>
      <c r="M766" s="236"/>
      <c r="N766" s="266"/>
      <c r="O766" s="237"/>
      <c r="P766" s="238"/>
      <c r="Q766" s="190">
        <v>184545</v>
      </c>
      <c r="R766" s="190">
        <v>124657</v>
      </c>
      <c r="S766" s="190">
        <v>121856</v>
      </c>
      <c r="T766" s="252" t="s">
        <v>1262</v>
      </c>
      <c r="U766" s="190">
        <v>11875</v>
      </c>
      <c r="V766" s="91" t="s">
        <v>1263</v>
      </c>
      <c r="W766" s="190" t="s">
        <v>1194</v>
      </c>
      <c r="X766" s="190">
        <v>0</v>
      </c>
      <c r="Y766" s="256"/>
    </row>
    <row r="767" spans="1:25" ht="18" customHeight="1">
      <c r="A767" s="218"/>
      <c r="B767" s="217"/>
      <c r="C767" s="217"/>
      <c r="D767" s="217"/>
      <c r="E767" s="219"/>
      <c r="F767" s="217"/>
      <c r="G767" s="219"/>
      <c r="H767" s="91">
        <v>21103</v>
      </c>
      <c r="I767" s="241" t="s">
        <v>1264</v>
      </c>
      <c r="J767" s="235"/>
      <c r="K767" s="235"/>
      <c r="L767" s="29">
        <v>0</v>
      </c>
      <c r="M767" s="236"/>
      <c r="N767" s="266"/>
      <c r="O767" s="237"/>
      <c r="P767" s="238"/>
      <c r="Q767" s="190">
        <v>0</v>
      </c>
      <c r="R767" s="190">
        <v>0</v>
      </c>
      <c r="S767" s="190">
        <v>0</v>
      </c>
      <c r="T767" s="252" t="s">
        <v>1265</v>
      </c>
      <c r="U767" s="190">
        <v>23513</v>
      </c>
      <c r="V767" s="91" t="s">
        <v>1266</v>
      </c>
      <c r="W767" s="190" t="s">
        <v>1196</v>
      </c>
      <c r="X767" s="190">
        <v>0</v>
      </c>
      <c r="Y767" s="256"/>
    </row>
    <row r="768" spans="1:25" ht="18" customHeight="1">
      <c r="A768" s="218"/>
      <c r="B768" s="217"/>
      <c r="C768" s="217"/>
      <c r="D768" s="217"/>
      <c r="E768" s="219"/>
      <c r="F768" s="217"/>
      <c r="G768" s="219"/>
      <c r="H768" s="91">
        <v>2110301</v>
      </c>
      <c r="I768" s="241" t="s">
        <v>1267</v>
      </c>
      <c r="J768" s="235"/>
      <c r="K768" s="235"/>
      <c r="L768" s="29">
        <v>0</v>
      </c>
      <c r="M768" s="236"/>
      <c r="N768" s="266"/>
      <c r="O768" s="237"/>
      <c r="P768" s="238"/>
      <c r="Q768" s="190">
        <v>509602</v>
      </c>
      <c r="R768" s="190">
        <v>711836</v>
      </c>
      <c r="S768" s="190">
        <v>711836</v>
      </c>
      <c r="T768" s="252" t="s">
        <v>1268</v>
      </c>
      <c r="U768" s="190">
        <v>3</v>
      </c>
      <c r="V768" s="91" t="s">
        <v>1269</v>
      </c>
      <c r="W768" s="190" t="s">
        <v>1198</v>
      </c>
      <c r="X768" s="190">
        <v>0</v>
      </c>
      <c r="Y768" s="256"/>
    </row>
    <row r="769" spans="1:25" ht="18" customHeight="1">
      <c r="A769" s="218"/>
      <c r="B769" s="217"/>
      <c r="C769" s="217"/>
      <c r="D769" s="217"/>
      <c r="E769" s="219"/>
      <c r="F769" s="217"/>
      <c r="G769" s="219"/>
      <c r="H769" s="91">
        <v>2110302</v>
      </c>
      <c r="I769" s="241" t="s">
        <v>1270</v>
      </c>
      <c r="J769" s="235"/>
      <c r="K769" s="235"/>
      <c r="L769" s="29">
        <v>0</v>
      </c>
      <c r="M769" s="236"/>
      <c r="N769" s="266"/>
      <c r="O769" s="237"/>
      <c r="P769" s="238"/>
      <c r="T769" s="252"/>
      <c r="V769" s="91"/>
      <c r="Y769" s="256"/>
    </row>
    <row r="770" spans="1:25" ht="18" customHeight="1">
      <c r="A770" s="218"/>
      <c r="B770" s="217"/>
      <c r="C770" s="217"/>
      <c r="D770" s="217"/>
      <c r="E770" s="219"/>
      <c r="F770" s="217"/>
      <c r="G770" s="219"/>
      <c r="H770" s="91">
        <v>2110303</v>
      </c>
      <c r="I770" s="241" t="s">
        <v>1271</v>
      </c>
      <c r="J770" s="235"/>
      <c r="K770" s="235"/>
      <c r="L770" s="29">
        <v>0</v>
      </c>
      <c r="M770" s="236"/>
      <c r="N770" s="266"/>
      <c r="O770" s="237"/>
      <c r="P770" s="238"/>
      <c r="Q770" s="190">
        <v>920635</v>
      </c>
      <c r="R770" s="190">
        <v>927530</v>
      </c>
      <c r="S770" s="190">
        <v>927399</v>
      </c>
      <c r="T770" s="252" t="s">
        <v>1272</v>
      </c>
      <c r="U770" s="190">
        <v>993853</v>
      </c>
      <c r="V770" s="245" t="s">
        <v>1248</v>
      </c>
      <c r="W770" s="190" t="s">
        <v>1199</v>
      </c>
      <c r="X770" s="190">
        <v>0</v>
      </c>
      <c r="Y770" s="256"/>
    </row>
    <row r="771" spans="1:25" ht="18" customHeight="1">
      <c r="A771" s="218"/>
      <c r="B771" s="217"/>
      <c r="C771" s="217"/>
      <c r="D771" s="217"/>
      <c r="E771" s="219"/>
      <c r="F771" s="217"/>
      <c r="G771" s="219"/>
      <c r="H771" s="91">
        <v>2110304</v>
      </c>
      <c r="I771" s="241" t="s">
        <v>1273</v>
      </c>
      <c r="J771" s="235"/>
      <c r="K771" s="235"/>
      <c r="L771" s="29">
        <v>0</v>
      </c>
      <c r="M771" s="236"/>
      <c r="N771" s="266"/>
      <c r="O771" s="237"/>
      <c r="P771" s="238"/>
      <c r="Q771" s="190">
        <v>23008</v>
      </c>
      <c r="R771" s="190">
        <v>25212</v>
      </c>
      <c r="S771" s="190">
        <v>25081</v>
      </c>
      <c r="T771" s="252"/>
      <c r="V771" s="91" t="s">
        <v>1274</v>
      </c>
      <c r="W771" s="190" t="s">
        <v>1200</v>
      </c>
      <c r="X771" s="190">
        <v>0</v>
      </c>
      <c r="Y771" s="256"/>
    </row>
    <row r="772" spans="1:25" ht="18" customHeight="1">
      <c r="A772" s="218"/>
      <c r="B772" s="217"/>
      <c r="C772" s="217"/>
      <c r="D772" s="217"/>
      <c r="E772" s="219"/>
      <c r="F772" s="217"/>
      <c r="G772" s="219"/>
      <c r="H772" s="91">
        <v>2110305</v>
      </c>
      <c r="I772" s="241" t="s">
        <v>189</v>
      </c>
      <c r="J772" s="235"/>
      <c r="K772" s="235"/>
      <c r="L772" s="29">
        <v>0</v>
      </c>
      <c r="M772" s="236"/>
      <c r="N772" s="266"/>
      <c r="O772" s="237"/>
      <c r="P772" s="238"/>
      <c r="Q772" s="190">
        <v>5500</v>
      </c>
      <c r="R772" s="190">
        <v>4998</v>
      </c>
      <c r="S772" s="190">
        <v>4998</v>
      </c>
      <c r="T772" s="252"/>
      <c r="V772" s="91" t="s">
        <v>1275</v>
      </c>
      <c r="W772" s="190" t="s">
        <v>1201</v>
      </c>
      <c r="X772" s="190">
        <v>0</v>
      </c>
      <c r="Y772" s="256"/>
    </row>
    <row r="773" spans="1:25" ht="18" customHeight="1">
      <c r="A773" s="218"/>
      <c r="B773" s="217"/>
      <c r="C773" s="217"/>
      <c r="D773" s="217"/>
      <c r="E773" s="219"/>
      <c r="F773" s="217"/>
      <c r="G773" s="219"/>
      <c r="H773" s="91">
        <v>2110306</v>
      </c>
      <c r="I773" s="241" t="s">
        <v>1276</v>
      </c>
      <c r="J773" s="235"/>
      <c r="K773" s="235"/>
      <c r="L773" s="29">
        <v>0</v>
      </c>
      <c r="M773" s="236"/>
      <c r="N773" s="266"/>
      <c r="O773" s="237"/>
      <c r="P773" s="238"/>
      <c r="Q773" s="190">
        <v>14632</v>
      </c>
      <c r="R773" s="190">
        <v>15072</v>
      </c>
      <c r="S773" s="190">
        <v>15072</v>
      </c>
      <c r="T773" s="252"/>
      <c r="V773" s="91" t="s">
        <v>1277</v>
      </c>
      <c r="W773" s="190" t="s">
        <v>1202</v>
      </c>
      <c r="X773" s="190">
        <v>0</v>
      </c>
      <c r="Y773" s="256"/>
    </row>
    <row r="774" spans="1:25" ht="18" customHeight="1">
      <c r="A774" s="218"/>
      <c r="B774" s="217"/>
      <c r="C774" s="217"/>
      <c r="D774" s="217"/>
      <c r="E774" s="219"/>
      <c r="F774" s="217"/>
      <c r="G774" s="219"/>
      <c r="H774" s="91">
        <v>2110307</v>
      </c>
      <c r="I774" s="241" t="s">
        <v>112</v>
      </c>
      <c r="J774" s="235"/>
      <c r="K774" s="235"/>
      <c r="L774" s="29">
        <v>0</v>
      </c>
      <c r="M774" s="236"/>
      <c r="N774" s="266"/>
      <c r="O774" s="237"/>
      <c r="P774" s="238"/>
      <c r="Q774" s="190">
        <v>92275</v>
      </c>
      <c r="R774" s="190">
        <v>100358</v>
      </c>
      <c r="S774" s="190">
        <v>100358</v>
      </c>
      <c r="T774" s="252"/>
      <c r="V774" s="91" t="s">
        <v>1278</v>
      </c>
      <c r="W774" s="190" t="s">
        <v>1203</v>
      </c>
      <c r="X774" s="190">
        <v>0</v>
      </c>
      <c r="Y774" s="256"/>
    </row>
    <row r="775" spans="1:25" ht="18" customHeight="1">
      <c r="A775" s="218"/>
      <c r="B775" s="217"/>
      <c r="C775" s="217"/>
      <c r="D775" s="217"/>
      <c r="E775" s="219"/>
      <c r="F775" s="217"/>
      <c r="G775" s="219"/>
      <c r="H775" s="91">
        <v>2110399</v>
      </c>
      <c r="I775" s="241" t="s">
        <v>1279</v>
      </c>
      <c r="J775" s="235"/>
      <c r="K775" s="235"/>
      <c r="L775" s="29">
        <v>0</v>
      </c>
      <c r="M775" s="236"/>
      <c r="N775" s="267"/>
      <c r="O775" s="237"/>
      <c r="P775" s="238"/>
      <c r="Q775" s="190">
        <v>2480</v>
      </c>
      <c r="R775" s="190">
        <v>2373</v>
      </c>
      <c r="S775" s="190">
        <v>2373</v>
      </c>
      <c r="T775" s="252"/>
      <c r="V775" s="91" t="s">
        <v>1280</v>
      </c>
      <c r="Y775" s="256"/>
    </row>
    <row r="776" spans="1:25" ht="18" customHeight="1">
      <c r="A776" s="218"/>
      <c r="B776" s="217"/>
      <c r="C776" s="217"/>
      <c r="D776" s="217"/>
      <c r="E776" s="219"/>
      <c r="F776" s="217"/>
      <c r="G776" s="219"/>
      <c r="H776" s="91">
        <v>21104</v>
      </c>
      <c r="I776" s="229" t="s">
        <v>1281</v>
      </c>
      <c r="J776" s="235">
        <v>20000</v>
      </c>
      <c r="K776" s="29">
        <v>41109</v>
      </c>
      <c r="L776" s="29">
        <v>40324</v>
      </c>
      <c r="M776" s="236">
        <f aca="true" t="shared" si="11" ref="M776:M783">+L776/K776</f>
        <v>0.9809044248218152</v>
      </c>
      <c r="N776" s="242">
        <v>62933</v>
      </c>
      <c r="O776" s="237">
        <f aca="true" t="shared" si="12" ref="O776:O781">+L776/N776-1</f>
        <v>-0.35925508080021606</v>
      </c>
      <c r="P776" s="238"/>
      <c r="Q776" s="190">
        <v>782740</v>
      </c>
      <c r="R776" s="190">
        <v>779517</v>
      </c>
      <c r="S776" s="190">
        <v>779517</v>
      </c>
      <c r="T776" s="252"/>
      <c r="V776" s="245" t="s">
        <v>1251</v>
      </c>
      <c r="W776" s="190" t="s">
        <v>1205</v>
      </c>
      <c r="X776" s="190">
        <v>0</v>
      </c>
      <c r="Y776" s="257"/>
    </row>
    <row r="777" spans="1:25" ht="18" customHeight="1">
      <c r="A777" s="218"/>
      <c r="B777" s="217"/>
      <c r="C777" s="217"/>
      <c r="D777" s="217"/>
      <c r="E777" s="219"/>
      <c r="F777" s="217"/>
      <c r="G777" s="219"/>
      <c r="H777" s="91">
        <v>2110401</v>
      </c>
      <c r="I777" s="241" t="s">
        <v>1282</v>
      </c>
      <c r="J777" s="235">
        <v>20000</v>
      </c>
      <c r="K777" s="29">
        <v>41109</v>
      </c>
      <c r="L777" s="29">
        <v>40324</v>
      </c>
      <c r="M777" s="236">
        <f t="shared" si="11"/>
        <v>0.9809044248218152</v>
      </c>
      <c r="N777" s="242">
        <v>62933</v>
      </c>
      <c r="O777" s="237">
        <f t="shared" si="12"/>
        <v>-0.35925508080021606</v>
      </c>
      <c r="P777" s="238"/>
      <c r="Q777" s="190">
        <v>350772</v>
      </c>
      <c r="R777" s="190">
        <v>423537</v>
      </c>
      <c r="S777" s="190">
        <v>420701</v>
      </c>
      <c r="T777" s="252"/>
      <c r="V777" s="91" t="s">
        <v>1283</v>
      </c>
      <c r="W777" s="190" t="s">
        <v>1207</v>
      </c>
      <c r="X777" s="190">
        <v>0</v>
      </c>
      <c r="Y777" s="256"/>
    </row>
    <row r="778" spans="1:25" ht="18" customHeight="1">
      <c r="A778" s="218"/>
      <c r="B778" s="217"/>
      <c r="C778" s="217"/>
      <c r="D778" s="217"/>
      <c r="E778" s="219"/>
      <c r="F778" s="217"/>
      <c r="G778" s="219"/>
      <c r="H778" s="91">
        <v>2110402</v>
      </c>
      <c r="I778" s="229" t="s">
        <v>32</v>
      </c>
      <c r="J778" s="175">
        <f>+SUM(J779,J791,J793,J796,J798,J799)</f>
        <v>427725</v>
      </c>
      <c r="K778" s="175">
        <f>+SUM(K779,K791,K793,K796,K798,K799)</f>
        <v>484673</v>
      </c>
      <c r="L778" s="175">
        <f>+SUM(L779,L791,L793,L796,L798,L799)</f>
        <v>483225</v>
      </c>
      <c r="M778" s="231">
        <f t="shared" si="11"/>
        <v>0.9970124186822868</v>
      </c>
      <c r="N778" s="175">
        <f>+SUM(N779,N791,N793,N796,N798,N799)</f>
        <v>681200</v>
      </c>
      <c r="O778" s="232">
        <f t="shared" si="12"/>
        <v>-0.290626834997064</v>
      </c>
      <c r="P778" s="233"/>
      <c r="Q778" s="186">
        <v>43361</v>
      </c>
      <c r="R778" s="186">
        <v>33911</v>
      </c>
      <c r="S778" s="186">
        <v>31075</v>
      </c>
      <c r="T778" s="251"/>
      <c r="U778" s="186"/>
      <c r="V778" s="245" t="s">
        <v>1284</v>
      </c>
      <c r="W778" s="186" t="s">
        <v>1209</v>
      </c>
      <c r="X778" s="186">
        <v>0</v>
      </c>
      <c r="Y778" s="255"/>
    </row>
    <row r="779" spans="1:25" ht="18" customHeight="1">
      <c r="A779" s="218"/>
      <c r="B779" s="217"/>
      <c r="C779" s="217"/>
      <c r="D779" s="217"/>
      <c r="E779" s="219"/>
      <c r="F779" s="217"/>
      <c r="G779" s="219"/>
      <c r="H779" s="91">
        <v>2110403</v>
      </c>
      <c r="I779" s="229" t="s">
        <v>1285</v>
      </c>
      <c r="J779" s="235">
        <v>180291</v>
      </c>
      <c r="K779" s="29">
        <v>221234</v>
      </c>
      <c r="L779" s="29">
        <v>221234</v>
      </c>
      <c r="M779" s="236">
        <f t="shared" si="11"/>
        <v>1</v>
      </c>
      <c r="N779" s="242">
        <v>132579</v>
      </c>
      <c r="O779" s="237">
        <f t="shared" si="12"/>
        <v>0.6686956456150672</v>
      </c>
      <c r="P779" s="238"/>
      <c r="Q779" s="190">
        <v>5628</v>
      </c>
      <c r="R779" s="190">
        <v>5871</v>
      </c>
      <c r="S779" s="190">
        <v>5871</v>
      </c>
      <c r="T779" s="252"/>
      <c r="V779" s="91" t="s">
        <v>1286</v>
      </c>
      <c r="W779" s="190" t="s">
        <v>1211</v>
      </c>
      <c r="X779" s="190">
        <v>0</v>
      </c>
      <c r="Y779" s="256"/>
    </row>
    <row r="780" spans="1:25" ht="18" customHeight="1">
      <c r="A780" s="218"/>
      <c r="B780" s="217"/>
      <c r="C780" s="217"/>
      <c r="D780" s="217"/>
      <c r="E780" s="219"/>
      <c r="F780" s="217"/>
      <c r="G780" s="219"/>
      <c r="H780" s="91">
        <v>2110404</v>
      </c>
      <c r="I780" s="241" t="s">
        <v>1287</v>
      </c>
      <c r="J780" s="235">
        <v>4068</v>
      </c>
      <c r="K780" s="29">
        <v>3581</v>
      </c>
      <c r="L780" s="29">
        <v>3581</v>
      </c>
      <c r="M780" s="236">
        <f t="shared" si="11"/>
        <v>1</v>
      </c>
      <c r="N780" s="242">
        <v>6892</v>
      </c>
      <c r="O780" s="237">
        <f t="shared" si="12"/>
        <v>-0.4804120719674986</v>
      </c>
      <c r="P780" s="238"/>
      <c r="Q780" s="190">
        <v>293972</v>
      </c>
      <c r="R780" s="190">
        <v>381549</v>
      </c>
      <c r="S780" s="190">
        <v>381549</v>
      </c>
      <c r="T780" s="252"/>
      <c r="V780" s="91" t="s">
        <v>1288</v>
      </c>
      <c r="W780" s="190" t="s">
        <v>1212</v>
      </c>
      <c r="X780" s="190">
        <v>0</v>
      </c>
      <c r="Y780" s="256"/>
    </row>
    <row r="781" spans="1:25" ht="18" customHeight="1">
      <c r="A781" s="218"/>
      <c r="B781" s="217"/>
      <c r="C781" s="217"/>
      <c r="D781" s="217"/>
      <c r="E781" s="219"/>
      <c r="F781" s="217"/>
      <c r="G781" s="219"/>
      <c r="H781" s="91">
        <v>2110405</v>
      </c>
      <c r="I781" s="241" t="s">
        <v>1289</v>
      </c>
      <c r="J781" s="235">
        <v>70178</v>
      </c>
      <c r="K781" s="29">
        <v>86152</v>
      </c>
      <c r="L781" s="29">
        <v>86152</v>
      </c>
      <c r="M781" s="236">
        <f t="shared" si="11"/>
        <v>1</v>
      </c>
      <c r="N781" s="242">
        <v>60655</v>
      </c>
      <c r="O781" s="237">
        <f t="shared" si="12"/>
        <v>0.42036105844530547</v>
      </c>
      <c r="P781" s="238"/>
      <c r="Q781" s="190">
        <v>0</v>
      </c>
      <c r="R781" s="190">
        <v>0</v>
      </c>
      <c r="S781" s="190">
        <v>0</v>
      </c>
      <c r="T781" s="252"/>
      <c r="V781" s="91" t="s">
        <v>1290</v>
      </c>
      <c r="W781" s="190" t="s">
        <v>1213</v>
      </c>
      <c r="X781" s="190">
        <v>0</v>
      </c>
      <c r="Y781" s="256"/>
    </row>
    <row r="782" spans="1:25" ht="18" customHeight="1">
      <c r="A782" s="218"/>
      <c r="B782" s="217"/>
      <c r="C782" s="217"/>
      <c r="D782" s="217"/>
      <c r="E782" s="219"/>
      <c r="F782" s="217"/>
      <c r="G782" s="219"/>
      <c r="H782" s="91">
        <v>2110499</v>
      </c>
      <c r="I782" s="241" t="s">
        <v>1291</v>
      </c>
      <c r="J782" s="235">
        <v>4990</v>
      </c>
      <c r="K782" s="29">
        <v>5571</v>
      </c>
      <c r="L782" s="29">
        <v>5571</v>
      </c>
      <c r="M782" s="236">
        <f t="shared" si="11"/>
        <v>1</v>
      </c>
      <c r="N782" s="242">
        <v>0</v>
      </c>
      <c r="O782" s="237"/>
      <c r="P782" s="238"/>
      <c r="Q782" s="190">
        <v>0</v>
      </c>
      <c r="R782" s="190">
        <v>0</v>
      </c>
      <c r="S782" s="190">
        <v>0</v>
      </c>
      <c r="T782" s="252"/>
      <c r="V782" s="245" t="s">
        <v>1253</v>
      </c>
      <c r="W782" s="187" t="s">
        <v>1214</v>
      </c>
      <c r="X782" s="187">
        <v>0</v>
      </c>
      <c r="Y782" s="256"/>
    </row>
    <row r="783" spans="1:25" ht="18" customHeight="1">
      <c r="A783" s="218"/>
      <c r="B783" s="217"/>
      <c r="C783" s="217"/>
      <c r="D783" s="217"/>
      <c r="E783" s="219"/>
      <c r="F783" s="217"/>
      <c r="G783" s="219"/>
      <c r="H783" s="91">
        <v>21105</v>
      </c>
      <c r="I783" s="241" t="s">
        <v>1292</v>
      </c>
      <c r="J783" s="235">
        <v>10802</v>
      </c>
      <c r="K783" s="29">
        <v>22194</v>
      </c>
      <c r="L783" s="29">
        <v>22194</v>
      </c>
      <c r="M783" s="236">
        <f t="shared" si="11"/>
        <v>1</v>
      </c>
      <c r="N783" s="242">
        <v>21811</v>
      </c>
      <c r="O783" s="237">
        <f>+L783/N783-1</f>
        <v>0.017559946815826954</v>
      </c>
      <c r="P783" s="238"/>
      <c r="Q783" s="190">
        <v>0</v>
      </c>
      <c r="R783" s="190">
        <v>0</v>
      </c>
      <c r="S783" s="190">
        <v>0</v>
      </c>
      <c r="T783" s="252"/>
      <c r="V783" s="91" t="s">
        <v>1293</v>
      </c>
      <c r="W783" s="190" t="s">
        <v>1216</v>
      </c>
      <c r="X783" s="190">
        <v>0</v>
      </c>
      <c r="Y783" s="256"/>
    </row>
    <row r="784" spans="1:25" ht="18" customHeight="1">
      <c r="A784" s="218"/>
      <c r="B784" s="217"/>
      <c r="C784" s="217"/>
      <c r="D784" s="217"/>
      <c r="E784" s="219"/>
      <c r="F784" s="217"/>
      <c r="G784" s="219"/>
      <c r="H784" s="91">
        <v>2110501</v>
      </c>
      <c r="I784" s="241" t="s">
        <v>1294</v>
      </c>
      <c r="J784" s="235">
        <v>0</v>
      </c>
      <c r="K784" s="29">
        <v>0</v>
      </c>
      <c r="L784" s="29">
        <v>0</v>
      </c>
      <c r="M784" s="236"/>
      <c r="N784" s="242">
        <v>0</v>
      </c>
      <c r="O784" s="237"/>
      <c r="P784" s="238"/>
      <c r="Q784" s="190">
        <v>0</v>
      </c>
      <c r="R784" s="190">
        <v>0</v>
      </c>
      <c r="S784" s="190">
        <v>0</v>
      </c>
      <c r="T784" s="252"/>
      <c r="V784" s="91" t="s">
        <v>1295</v>
      </c>
      <c r="W784" s="190" t="s">
        <v>1218</v>
      </c>
      <c r="X784" s="190">
        <v>0</v>
      </c>
      <c r="Y784" s="256"/>
    </row>
    <row r="785" spans="1:25" ht="18" customHeight="1">
      <c r="A785" s="218"/>
      <c r="B785" s="217"/>
      <c r="C785" s="217"/>
      <c r="D785" s="217"/>
      <c r="E785" s="219"/>
      <c r="F785" s="217"/>
      <c r="G785" s="219"/>
      <c r="H785" s="91">
        <v>2110502</v>
      </c>
      <c r="I785" s="241" t="s">
        <v>1296</v>
      </c>
      <c r="J785" s="235">
        <v>6117</v>
      </c>
      <c r="K785" s="29">
        <v>7184</v>
      </c>
      <c r="L785" s="29">
        <v>7184</v>
      </c>
      <c r="M785" s="236">
        <f>+L785/K785</f>
        <v>1</v>
      </c>
      <c r="N785" s="242">
        <v>4942</v>
      </c>
      <c r="O785" s="237">
        <f>+L785/N785-1</f>
        <v>0.4536624848239579</v>
      </c>
      <c r="P785" s="238"/>
      <c r="Q785" s="190">
        <v>0</v>
      </c>
      <c r="R785" s="190">
        <v>0</v>
      </c>
      <c r="S785" s="190">
        <v>0</v>
      </c>
      <c r="T785" s="252"/>
      <c r="V785" s="245" t="s">
        <v>1255</v>
      </c>
      <c r="W785" s="190" t="s">
        <v>1220</v>
      </c>
      <c r="X785" s="190">
        <v>0</v>
      </c>
      <c r="Y785" s="256"/>
    </row>
    <row r="786" spans="1:25" ht="18" customHeight="1">
      <c r="A786" s="218"/>
      <c r="B786" s="217"/>
      <c r="C786" s="217"/>
      <c r="D786" s="217"/>
      <c r="E786" s="219"/>
      <c r="F786" s="217"/>
      <c r="G786" s="219"/>
      <c r="H786" s="91">
        <v>2110503</v>
      </c>
      <c r="I786" s="241" t="s">
        <v>1297</v>
      </c>
      <c r="J786" s="235">
        <v>0</v>
      </c>
      <c r="K786" s="29">
        <v>0</v>
      </c>
      <c r="L786" s="29">
        <v>0</v>
      </c>
      <c r="M786" s="236"/>
      <c r="N786" s="242">
        <v>0</v>
      </c>
      <c r="O786" s="237"/>
      <c r="P786" s="238"/>
      <c r="T786" s="252"/>
      <c r="V786" s="91" t="s">
        <v>1298</v>
      </c>
      <c r="W786" s="190" t="s">
        <v>1222</v>
      </c>
      <c r="X786" s="190">
        <v>0</v>
      </c>
      <c r="Y786" s="256"/>
    </row>
    <row r="787" spans="1:25" ht="18" customHeight="1">
      <c r="A787" s="218"/>
      <c r="B787" s="217"/>
      <c r="C787" s="217"/>
      <c r="D787" s="217"/>
      <c r="E787" s="219"/>
      <c r="F787" s="217"/>
      <c r="G787" s="219"/>
      <c r="H787" s="91">
        <v>2110506</v>
      </c>
      <c r="I787" s="241" t="s">
        <v>1299</v>
      </c>
      <c r="J787" s="235">
        <v>0</v>
      </c>
      <c r="K787" s="29">
        <v>0</v>
      </c>
      <c r="L787" s="29">
        <v>0</v>
      </c>
      <c r="M787" s="236"/>
      <c r="N787" s="242">
        <v>0</v>
      </c>
      <c r="O787" s="237"/>
      <c r="P787" s="238"/>
      <c r="T787" s="252"/>
      <c r="V787" s="91" t="s">
        <v>1300</v>
      </c>
      <c r="W787" s="190" t="s">
        <v>1224</v>
      </c>
      <c r="X787" s="190">
        <v>0</v>
      </c>
      <c r="Y787" s="256"/>
    </row>
    <row r="788" spans="1:25" ht="18" customHeight="1">
      <c r="A788" s="218"/>
      <c r="B788" s="217"/>
      <c r="C788" s="217"/>
      <c r="D788" s="217"/>
      <c r="E788" s="219"/>
      <c r="F788" s="217"/>
      <c r="G788" s="219"/>
      <c r="H788" s="91">
        <v>2110599</v>
      </c>
      <c r="I788" s="241" t="s">
        <v>1301</v>
      </c>
      <c r="J788" s="235">
        <v>0</v>
      </c>
      <c r="K788" s="29">
        <v>0</v>
      </c>
      <c r="L788" s="29">
        <v>0</v>
      </c>
      <c r="M788" s="236"/>
      <c r="N788" s="242">
        <v>0</v>
      </c>
      <c r="O788" s="237"/>
      <c r="P788" s="238"/>
      <c r="T788" s="252"/>
      <c r="V788" s="245" t="s">
        <v>1302</v>
      </c>
      <c r="W788" s="190" t="s">
        <v>1226</v>
      </c>
      <c r="X788" s="190">
        <v>0</v>
      </c>
      <c r="Y788" s="256"/>
    </row>
    <row r="789" spans="1:25" ht="18" customHeight="1">
      <c r="A789" s="218"/>
      <c r="B789" s="217"/>
      <c r="C789" s="217"/>
      <c r="D789" s="217"/>
      <c r="E789" s="219"/>
      <c r="F789" s="217"/>
      <c r="G789" s="219"/>
      <c r="H789" s="91"/>
      <c r="I789" s="241" t="s">
        <v>1303</v>
      </c>
      <c r="J789" s="235">
        <v>0</v>
      </c>
      <c r="K789" s="29">
        <v>0</v>
      </c>
      <c r="L789" s="29">
        <v>0</v>
      </c>
      <c r="M789" s="236"/>
      <c r="N789" s="242">
        <v>0</v>
      </c>
      <c r="O789" s="237"/>
      <c r="P789" s="238"/>
      <c r="T789" s="252"/>
      <c r="V789" s="245" t="s">
        <v>1304</v>
      </c>
      <c r="W789" s="190" t="s">
        <v>1230</v>
      </c>
      <c r="X789" s="190">
        <v>32484.1</v>
      </c>
      <c r="Y789" s="260"/>
    </row>
    <row r="790" spans="1:25" ht="18" customHeight="1">
      <c r="A790" s="218"/>
      <c r="B790" s="217"/>
      <c r="C790" s="217"/>
      <c r="D790" s="217"/>
      <c r="E790" s="219"/>
      <c r="F790" s="217"/>
      <c r="G790" s="219"/>
      <c r="H790" s="91"/>
      <c r="I790" s="241" t="s">
        <v>1305</v>
      </c>
      <c r="J790" s="235">
        <v>84136</v>
      </c>
      <c r="K790" s="29">
        <v>96552</v>
      </c>
      <c r="L790" s="29">
        <v>96552</v>
      </c>
      <c r="M790" s="236">
        <f aca="true" t="shared" si="13" ref="M790:M797">+L790/K790</f>
        <v>1</v>
      </c>
      <c r="N790" s="242">
        <v>38279</v>
      </c>
      <c r="O790" s="237">
        <f aca="true" t="shared" si="14" ref="O790:O797">+L790/N790-1</f>
        <v>1.5223229446955249</v>
      </c>
      <c r="P790" s="238"/>
      <c r="T790" s="252"/>
      <c r="V790" s="91" t="s">
        <v>1306</v>
      </c>
      <c r="W790" s="190" t="s">
        <v>1232</v>
      </c>
      <c r="X790" s="190">
        <v>9698</v>
      </c>
      <c r="Y790" s="256"/>
    </row>
    <row r="791" spans="1:25" ht="18" customHeight="1">
      <c r="A791" s="218"/>
      <c r="B791" s="217"/>
      <c r="C791" s="217"/>
      <c r="D791" s="217"/>
      <c r="E791" s="219"/>
      <c r="F791" s="217"/>
      <c r="G791" s="219"/>
      <c r="H791" s="91">
        <v>2110604</v>
      </c>
      <c r="I791" s="229" t="s">
        <v>1307</v>
      </c>
      <c r="J791" s="235">
        <v>75915</v>
      </c>
      <c r="K791" s="29">
        <v>75418</v>
      </c>
      <c r="L791" s="29">
        <v>75418</v>
      </c>
      <c r="M791" s="236">
        <f t="shared" si="13"/>
        <v>1</v>
      </c>
      <c r="N791" s="242">
        <v>69426</v>
      </c>
      <c r="O791" s="237">
        <f t="shared" si="14"/>
        <v>0.08630772333131675</v>
      </c>
      <c r="P791" s="238"/>
      <c r="T791" s="252"/>
      <c r="V791" s="245" t="s">
        <v>1262</v>
      </c>
      <c r="W791" s="190" t="s">
        <v>1235</v>
      </c>
      <c r="X791" s="190">
        <v>3597</v>
      </c>
      <c r="Y791" s="256"/>
    </row>
    <row r="792" spans="1:25" ht="18" customHeight="1">
      <c r="A792" s="218"/>
      <c r="B792" s="217"/>
      <c r="C792" s="217"/>
      <c r="D792" s="217"/>
      <c r="E792" s="219"/>
      <c r="F792" s="217"/>
      <c r="G792" s="219"/>
      <c r="H792" s="91">
        <v>2110605</v>
      </c>
      <c r="I792" s="241" t="s">
        <v>1308</v>
      </c>
      <c r="J792" s="235">
        <v>75915</v>
      </c>
      <c r="K792" s="29">
        <v>75418</v>
      </c>
      <c r="L792" s="29">
        <v>75418</v>
      </c>
      <c r="M792" s="236">
        <f t="shared" si="13"/>
        <v>1</v>
      </c>
      <c r="N792" s="242">
        <v>69426</v>
      </c>
      <c r="O792" s="237">
        <f t="shared" si="14"/>
        <v>0.08630772333131675</v>
      </c>
      <c r="P792" s="238"/>
      <c r="T792" s="252"/>
      <c r="V792" s="91" t="s">
        <v>1309</v>
      </c>
      <c r="W792" s="190" t="s">
        <v>1237</v>
      </c>
      <c r="X792" s="190">
        <v>18518.1</v>
      </c>
      <c r="Y792" s="256"/>
    </row>
    <row r="793" spans="1:25" ht="18" customHeight="1">
      <c r="A793" s="218"/>
      <c r="B793" s="217"/>
      <c r="C793" s="217"/>
      <c r="D793" s="217"/>
      <c r="E793" s="219"/>
      <c r="F793" s="217"/>
      <c r="G793" s="219"/>
      <c r="H793" s="91">
        <v>2110699</v>
      </c>
      <c r="I793" s="229" t="s">
        <v>1310</v>
      </c>
      <c r="J793" s="235">
        <v>350</v>
      </c>
      <c r="K793" s="29">
        <v>120740</v>
      </c>
      <c r="L793" s="29">
        <v>119292</v>
      </c>
      <c r="M793" s="236">
        <f t="shared" si="13"/>
        <v>0.9880072883882723</v>
      </c>
      <c r="N793" s="242">
        <v>375928</v>
      </c>
      <c r="O793" s="237">
        <f t="shared" si="14"/>
        <v>-0.6826732778617182</v>
      </c>
      <c r="P793" s="238"/>
      <c r="T793" s="252"/>
      <c r="V793" s="91" t="s">
        <v>1311</v>
      </c>
      <c r="W793" s="190" t="s">
        <v>1239</v>
      </c>
      <c r="X793" s="190">
        <v>0</v>
      </c>
      <c r="Y793" s="257"/>
    </row>
    <row r="794" spans="1:25" ht="18" customHeight="1">
      <c r="A794" s="218"/>
      <c r="B794" s="217"/>
      <c r="C794" s="217"/>
      <c r="D794" s="217"/>
      <c r="E794" s="219"/>
      <c r="F794" s="217"/>
      <c r="G794" s="219"/>
      <c r="H794" s="91">
        <v>21107</v>
      </c>
      <c r="I794" s="241" t="s">
        <v>1312</v>
      </c>
      <c r="J794" s="235">
        <v>0</v>
      </c>
      <c r="K794" s="235">
        <v>120506</v>
      </c>
      <c r="L794" s="29">
        <v>119058</v>
      </c>
      <c r="M794" s="236">
        <f t="shared" si="13"/>
        <v>0.9879840007966408</v>
      </c>
      <c r="N794" s="242">
        <v>180</v>
      </c>
      <c r="O794" s="237">
        <f t="shared" si="14"/>
        <v>660.4333333333333</v>
      </c>
      <c r="P794" s="238"/>
      <c r="T794" s="252"/>
      <c r="V794" s="91" t="s">
        <v>1313</v>
      </c>
      <c r="W794" s="190" t="s">
        <v>1241</v>
      </c>
      <c r="X794" s="190">
        <v>671</v>
      </c>
      <c r="Y794" s="256"/>
    </row>
    <row r="795" spans="1:25" ht="18" customHeight="1">
      <c r="A795" s="218"/>
      <c r="B795" s="217"/>
      <c r="C795" s="217"/>
      <c r="D795" s="217"/>
      <c r="E795" s="219"/>
      <c r="F795" s="217"/>
      <c r="G795" s="219"/>
      <c r="H795" s="91">
        <v>2110704</v>
      </c>
      <c r="I795" s="241" t="s">
        <v>1314</v>
      </c>
      <c r="J795" s="235">
        <v>350</v>
      </c>
      <c r="K795" s="235">
        <v>234</v>
      </c>
      <c r="L795" s="29">
        <v>234</v>
      </c>
      <c r="M795" s="236">
        <f t="shared" si="13"/>
        <v>1</v>
      </c>
      <c r="N795" s="242">
        <v>375748</v>
      </c>
      <c r="O795" s="237">
        <f t="shared" si="14"/>
        <v>-0.9993772421942365</v>
      </c>
      <c r="P795" s="238"/>
      <c r="T795" s="252"/>
      <c r="V795" s="91" t="s">
        <v>1315</v>
      </c>
      <c r="W795" s="190" t="s">
        <v>1244</v>
      </c>
      <c r="X795" s="190">
        <v>238989.75</v>
      </c>
      <c r="Y795" s="256"/>
    </row>
    <row r="796" spans="1:25" ht="18" customHeight="1">
      <c r="A796" s="218"/>
      <c r="B796" s="217"/>
      <c r="C796" s="217"/>
      <c r="D796" s="217"/>
      <c r="E796" s="219"/>
      <c r="F796" s="217"/>
      <c r="G796" s="219"/>
      <c r="H796" s="91">
        <v>2110799</v>
      </c>
      <c r="I796" s="229" t="s">
        <v>1316</v>
      </c>
      <c r="J796" s="235">
        <v>63813</v>
      </c>
      <c r="K796" s="29">
        <v>64714</v>
      </c>
      <c r="L796" s="29">
        <v>64714</v>
      </c>
      <c r="M796" s="236">
        <f t="shared" si="13"/>
        <v>1</v>
      </c>
      <c r="N796" s="242">
        <v>57139</v>
      </c>
      <c r="O796" s="237">
        <f t="shared" si="14"/>
        <v>0.1325714485727787</v>
      </c>
      <c r="P796" s="238"/>
      <c r="T796" s="252"/>
      <c r="V796" s="91" t="s">
        <v>1317</v>
      </c>
      <c r="W796" s="190" t="s">
        <v>1247</v>
      </c>
      <c r="X796" s="190">
        <v>0</v>
      </c>
      <c r="Y796" s="256"/>
    </row>
    <row r="797" spans="1:25" ht="18" customHeight="1">
      <c r="A797" s="218"/>
      <c r="B797" s="217"/>
      <c r="C797" s="217"/>
      <c r="D797" s="217"/>
      <c r="E797" s="219"/>
      <c r="F797" s="217"/>
      <c r="G797" s="219"/>
      <c r="H797" s="91">
        <v>21108</v>
      </c>
      <c r="I797" s="241" t="s">
        <v>1318</v>
      </c>
      <c r="J797" s="235">
        <v>63813</v>
      </c>
      <c r="K797" s="29">
        <v>64714</v>
      </c>
      <c r="L797" s="29">
        <v>64714</v>
      </c>
      <c r="M797" s="236">
        <f t="shared" si="13"/>
        <v>1</v>
      </c>
      <c r="N797" s="242">
        <v>57139</v>
      </c>
      <c r="O797" s="237">
        <f t="shared" si="14"/>
        <v>0.1325714485727787</v>
      </c>
      <c r="P797" s="238"/>
      <c r="T797" s="252"/>
      <c r="V797" s="245" t="s">
        <v>1319</v>
      </c>
      <c r="W797" s="190" t="s">
        <v>1250</v>
      </c>
      <c r="X797" s="190">
        <v>0</v>
      </c>
      <c r="Y797" s="260"/>
    </row>
    <row r="798" spans="1:25" ht="18" customHeight="1">
      <c r="A798" s="218"/>
      <c r="B798" s="217"/>
      <c r="C798" s="217"/>
      <c r="D798" s="217"/>
      <c r="E798" s="219"/>
      <c r="F798" s="217"/>
      <c r="G798" s="219"/>
      <c r="H798" s="91">
        <v>2110804</v>
      </c>
      <c r="I798" s="229" t="s">
        <v>1320</v>
      </c>
      <c r="J798" s="235"/>
      <c r="K798" s="29"/>
      <c r="L798" s="29">
        <v>0</v>
      </c>
      <c r="M798" s="236"/>
      <c r="N798" s="267">
        <v>0</v>
      </c>
      <c r="O798" s="237"/>
      <c r="P798" s="238"/>
      <c r="T798" s="252"/>
      <c r="V798" s="91" t="s">
        <v>1321</v>
      </c>
      <c r="W798" s="190" t="s">
        <v>88</v>
      </c>
      <c r="X798" s="190">
        <v>0</v>
      </c>
      <c r="Y798" s="257"/>
    </row>
    <row r="799" spans="1:25" ht="18" customHeight="1">
      <c r="A799" s="218"/>
      <c r="B799" s="217"/>
      <c r="C799" s="217"/>
      <c r="D799" s="217"/>
      <c r="E799" s="219"/>
      <c r="F799" s="217"/>
      <c r="G799" s="219"/>
      <c r="H799" s="91"/>
      <c r="I799" s="229" t="s">
        <v>1322</v>
      </c>
      <c r="J799" s="235">
        <v>107356</v>
      </c>
      <c r="K799" s="29">
        <v>2567</v>
      </c>
      <c r="L799" s="29">
        <v>2567</v>
      </c>
      <c r="M799" s="236">
        <f>+L799/K799</f>
        <v>1</v>
      </c>
      <c r="N799" s="242">
        <v>46128</v>
      </c>
      <c r="O799" s="237">
        <f>+L799/N799-1</f>
        <v>-0.9443505029483177</v>
      </c>
      <c r="P799" s="238"/>
      <c r="T799" s="252"/>
      <c r="V799" s="91"/>
      <c r="Y799" s="257"/>
    </row>
    <row r="800" spans="1:25" ht="18" customHeight="1">
      <c r="A800" s="218"/>
      <c r="B800" s="217"/>
      <c r="C800" s="217"/>
      <c r="D800" s="217"/>
      <c r="E800" s="219"/>
      <c r="F800" s="217"/>
      <c r="G800" s="219"/>
      <c r="H800" s="91"/>
      <c r="I800" s="241" t="s">
        <v>1323</v>
      </c>
      <c r="J800" s="235">
        <v>107356</v>
      </c>
      <c r="K800" s="29">
        <v>2567</v>
      </c>
      <c r="L800" s="29">
        <v>2567</v>
      </c>
      <c r="M800" s="236">
        <f>+L800/K800</f>
        <v>1</v>
      </c>
      <c r="N800" s="242">
        <v>46128</v>
      </c>
      <c r="O800" s="237">
        <f>+L800/N800-1</f>
        <v>-0.9443505029483177</v>
      </c>
      <c r="P800" s="238"/>
      <c r="T800" s="252"/>
      <c r="V800" s="91"/>
      <c r="Y800" s="256"/>
    </row>
    <row r="801" spans="1:25" ht="18" customHeight="1">
      <c r="A801" s="218"/>
      <c r="B801" s="217"/>
      <c r="C801" s="217"/>
      <c r="D801" s="217"/>
      <c r="E801" s="219"/>
      <c r="F801" s="217"/>
      <c r="G801" s="219"/>
      <c r="H801" s="91">
        <v>2111001</v>
      </c>
      <c r="I801" s="229" t="s">
        <v>34</v>
      </c>
      <c r="J801" s="273">
        <f>+SUM(J802,,J828,J856,J884,J895,J902)</f>
        <v>25738</v>
      </c>
      <c r="K801" s="273">
        <f>+SUM(K802,,K828,K856,K884,K895,K902)</f>
        <v>28456</v>
      </c>
      <c r="L801" s="273">
        <f>+SUM(L802,,L828,L856,L884,L895,L902)</f>
        <v>27876</v>
      </c>
      <c r="M801" s="231">
        <f>+L801/K801</f>
        <v>0.9796176553275232</v>
      </c>
      <c r="N801" s="273">
        <f>+SUM(N802,,N828,N856,N884,N895,N902)</f>
        <v>16621</v>
      </c>
      <c r="O801" s="232">
        <f>+L801/N801-1</f>
        <v>0.6771554058119247</v>
      </c>
      <c r="P801" s="233"/>
      <c r="Q801" s="186"/>
      <c r="R801" s="186"/>
      <c r="S801" s="186"/>
      <c r="T801" s="251"/>
      <c r="U801" s="186"/>
      <c r="V801" s="245" t="s">
        <v>1268</v>
      </c>
      <c r="W801" s="186" t="s">
        <v>1264</v>
      </c>
      <c r="X801" s="186">
        <v>0</v>
      </c>
      <c r="Y801" s="255"/>
    </row>
    <row r="802" spans="1:25" ht="18" customHeight="1">
      <c r="A802" s="218"/>
      <c r="B802" s="217"/>
      <c r="C802" s="217"/>
      <c r="D802" s="217"/>
      <c r="E802" s="219"/>
      <c r="F802" s="217"/>
      <c r="G802" s="219"/>
      <c r="H802" s="91">
        <v>21111</v>
      </c>
      <c r="I802" s="229" t="s">
        <v>1324</v>
      </c>
      <c r="J802" s="235">
        <v>15035</v>
      </c>
      <c r="K802" s="29">
        <v>15076</v>
      </c>
      <c r="L802" s="29">
        <v>14496</v>
      </c>
      <c r="M802" s="236">
        <f>+L802/K802</f>
        <v>0.9615282568320509</v>
      </c>
      <c r="N802" s="242">
        <v>1103</v>
      </c>
      <c r="O802" s="237">
        <f>+L802/N802-1</f>
        <v>12.14233907524932</v>
      </c>
      <c r="P802" s="238"/>
      <c r="T802" s="252"/>
      <c r="V802" s="91" t="s">
        <v>121</v>
      </c>
      <c r="W802" s="190" t="s">
        <v>1267</v>
      </c>
      <c r="X802" s="190">
        <v>0</v>
      </c>
      <c r="Y802" s="281"/>
    </row>
    <row r="803" spans="1:25" ht="18" customHeight="1">
      <c r="A803" s="218"/>
      <c r="B803" s="217"/>
      <c r="C803" s="217"/>
      <c r="D803" s="217"/>
      <c r="E803" s="219"/>
      <c r="F803" s="217"/>
      <c r="G803" s="219"/>
      <c r="H803" s="91">
        <v>2111101</v>
      </c>
      <c r="I803" s="241" t="s">
        <v>1287</v>
      </c>
      <c r="J803" s="235">
        <v>0</v>
      </c>
      <c r="K803" s="235"/>
      <c r="L803" s="29">
        <v>0</v>
      </c>
      <c r="M803" s="236"/>
      <c r="N803" s="242">
        <v>0</v>
      </c>
      <c r="O803" s="237"/>
      <c r="P803" s="238"/>
      <c r="T803" s="252"/>
      <c r="V803" s="91" t="s">
        <v>91</v>
      </c>
      <c r="W803" s="190" t="s">
        <v>1270</v>
      </c>
      <c r="X803" s="190">
        <v>0</v>
      </c>
      <c r="Y803" s="256"/>
    </row>
    <row r="804" spans="1:25" ht="18" customHeight="1">
      <c r="A804" s="218"/>
      <c r="B804" s="217"/>
      <c r="C804" s="217"/>
      <c r="D804" s="217"/>
      <c r="E804" s="219"/>
      <c r="F804" s="217"/>
      <c r="G804" s="219"/>
      <c r="H804" s="91">
        <v>2111102</v>
      </c>
      <c r="I804" s="241" t="s">
        <v>1289</v>
      </c>
      <c r="J804" s="235">
        <v>13785</v>
      </c>
      <c r="K804" s="29">
        <v>13215</v>
      </c>
      <c r="L804" s="29">
        <v>13215</v>
      </c>
      <c r="M804" s="236">
        <f>+L804/K804</f>
        <v>1</v>
      </c>
      <c r="N804" s="242">
        <v>104</v>
      </c>
      <c r="O804" s="237">
        <f>+L804/N804-1</f>
        <v>126.0673076923077</v>
      </c>
      <c r="P804" s="238"/>
      <c r="T804" s="252"/>
      <c r="V804" s="91" t="s">
        <v>94</v>
      </c>
      <c r="W804" s="190" t="s">
        <v>1271</v>
      </c>
      <c r="X804" s="190">
        <v>0</v>
      </c>
      <c r="Y804" s="256"/>
    </row>
    <row r="805" spans="1:25" ht="18" customHeight="1">
      <c r="A805" s="218"/>
      <c r="B805" s="217"/>
      <c r="C805" s="217"/>
      <c r="D805" s="217"/>
      <c r="E805" s="219"/>
      <c r="F805" s="217"/>
      <c r="G805" s="219"/>
      <c r="H805" s="91">
        <v>2111103</v>
      </c>
      <c r="I805" s="241" t="s">
        <v>1291</v>
      </c>
      <c r="J805" s="235"/>
      <c r="K805" s="235"/>
      <c r="L805" s="29">
        <v>0</v>
      </c>
      <c r="M805" s="236"/>
      <c r="N805" s="242">
        <v>0</v>
      </c>
      <c r="O805" s="237"/>
      <c r="P805" s="238"/>
      <c r="T805" s="252"/>
      <c r="V805" s="91" t="s">
        <v>1325</v>
      </c>
      <c r="W805" s="190" t="s">
        <v>1273</v>
      </c>
      <c r="X805" s="190">
        <v>0</v>
      </c>
      <c r="Y805" s="256"/>
    </row>
    <row r="806" spans="1:25" ht="18" customHeight="1">
      <c r="A806" s="218"/>
      <c r="B806" s="217"/>
      <c r="C806" s="217"/>
      <c r="D806" s="217"/>
      <c r="E806" s="219"/>
      <c r="F806" s="217"/>
      <c r="G806" s="219"/>
      <c r="H806" s="91">
        <v>2111104</v>
      </c>
      <c r="I806" s="241" t="s">
        <v>1326</v>
      </c>
      <c r="J806" s="235"/>
      <c r="K806" s="235"/>
      <c r="L806" s="29">
        <v>0</v>
      </c>
      <c r="M806" s="236"/>
      <c r="N806" s="242">
        <v>0</v>
      </c>
      <c r="O806" s="237"/>
      <c r="P806" s="238"/>
      <c r="T806" s="252"/>
      <c r="V806" s="91" t="s">
        <v>1327</v>
      </c>
      <c r="W806" s="190" t="s">
        <v>189</v>
      </c>
      <c r="X806" s="190">
        <v>0</v>
      </c>
      <c r="Y806" s="256"/>
    </row>
    <row r="807" spans="1:25" ht="18" customHeight="1">
      <c r="A807" s="218"/>
      <c r="B807" s="217"/>
      <c r="C807" s="217"/>
      <c r="D807" s="217"/>
      <c r="E807" s="219"/>
      <c r="F807" s="217"/>
      <c r="G807" s="219"/>
      <c r="H807" s="91">
        <v>2111199</v>
      </c>
      <c r="I807" s="241" t="s">
        <v>1328</v>
      </c>
      <c r="J807" s="235"/>
      <c r="K807" s="235"/>
      <c r="L807" s="29">
        <v>0</v>
      </c>
      <c r="M807" s="236"/>
      <c r="N807" s="242">
        <v>0</v>
      </c>
      <c r="O807" s="237"/>
      <c r="P807" s="238"/>
      <c r="T807" s="252"/>
      <c r="V807" s="91" t="s">
        <v>1329</v>
      </c>
      <c r="W807" s="190" t="s">
        <v>1276</v>
      </c>
      <c r="X807" s="190">
        <v>0</v>
      </c>
      <c r="Y807" s="256"/>
    </row>
    <row r="808" spans="1:25" ht="18" customHeight="1">
      <c r="A808" s="218"/>
      <c r="B808" s="217"/>
      <c r="C808" s="217"/>
      <c r="D808" s="217"/>
      <c r="E808" s="219"/>
      <c r="F808" s="217"/>
      <c r="G808" s="219"/>
      <c r="H808" s="91">
        <v>21112</v>
      </c>
      <c r="I808" s="241" t="s">
        <v>1330</v>
      </c>
      <c r="J808" s="235"/>
      <c r="K808" s="235"/>
      <c r="L808" s="29">
        <v>0</v>
      </c>
      <c r="M808" s="236"/>
      <c r="N808" s="242">
        <v>0</v>
      </c>
      <c r="O808" s="237"/>
      <c r="P808" s="238"/>
      <c r="T808" s="252"/>
      <c r="V808" s="91" t="s">
        <v>1331</v>
      </c>
      <c r="W808" s="190" t="s">
        <v>112</v>
      </c>
      <c r="X808" s="190">
        <v>0</v>
      </c>
      <c r="Y808" s="256"/>
    </row>
    <row r="809" spans="1:25" ht="18" customHeight="1">
      <c r="A809" s="218"/>
      <c r="B809" s="217"/>
      <c r="C809" s="217"/>
      <c r="D809" s="217"/>
      <c r="E809" s="219"/>
      <c r="F809" s="217"/>
      <c r="G809" s="219"/>
      <c r="H809" s="91">
        <v>2111201</v>
      </c>
      <c r="I809" s="241" t="s">
        <v>1332</v>
      </c>
      <c r="J809" s="235"/>
      <c r="K809" s="235"/>
      <c r="L809" s="29">
        <v>0</v>
      </c>
      <c r="M809" s="236"/>
      <c r="N809" s="242">
        <v>0</v>
      </c>
      <c r="O809" s="237"/>
      <c r="P809" s="238"/>
      <c r="T809" s="252"/>
      <c r="V809" s="91" t="s">
        <v>1333</v>
      </c>
      <c r="W809" s="190" t="s">
        <v>1279</v>
      </c>
      <c r="X809" s="190">
        <v>0</v>
      </c>
      <c r="Y809" s="256"/>
    </row>
    <row r="810" spans="1:25" ht="18" customHeight="1">
      <c r="A810" s="218"/>
      <c r="B810" s="217"/>
      <c r="C810" s="217"/>
      <c r="D810" s="217"/>
      <c r="E810" s="219"/>
      <c r="F810" s="217"/>
      <c r="G810" s="219"/>
      <c r="H810" s="91">
        <v>21113</v>
      </c>
      <c r="I810" s="241" t="s">
        <v>1334</v>
      </c>
      <c r="J810" s="235"/>
      <c r="K810" s="235"/>
      <c r="L810" s="29">
        <v>0</v>
      </c>
      <c r="M810" s="236"/>
      <c r="N810" s="242">
        <v>0</v>
      </c>
      <c r="O810" s="237"/>
      <c r="P810" s="238"/>
      <c r="T810" s="252"/>
      <c r="V810" s="91" t="s">
        <v>1335</v>
      </c>
      <c r="W810" s="190" t="s">
        <v>1281</v>
      </c>
      <c r="X810" s="190">
        <v>363681</v>
      </c>
      <c r="Y810" s="256"/>
    </row>
    <row r="811" spans="1:25" ht="18" customHeight="1">
      <c r="A811" s="218"/>
      <c r="B811" s="217"/>
      <c r="C811" s="217"/>
      <c r="D811" s="217"/>
      <c r="E811" s="219"/>
      <c r="F811" s="217"/>
      <c r="G811" s="219"/>
      <c r="H811" s="91">
        <v>2111301</v>
      </c>
      <c r="I811" s="241" t="s">
        <v>1336</v>
      </c>
      <c r="J811" s="235"/>
      <c r="K811" s="235"/>
      <c r="L811" s="29">
        <v>0</v>
      </c>
      <c r="M811" s="236"/>
      <c r="N811" s="242">
        <v>0</v>
      </c>
      <c r="O811" s="237"/>
      <c r="P811" s="238"/>
      <c r="T811" s="252"/>
      <c r="V811" s="91" t="s">
        <v>1337</v>
      </c>
      <c r="W811" s="190" t="s">
        <v>1282</v>
      </c>
      <c r="X811" s="190">
        <v>363681</v>
      </c>
      <c r="Y811" s="256"/>
    </row>
    <row r="812" spans="1:25" ht="18" customHeight="1">
      <c r="A812" s="218"/>
      <c r="B812" s="217"/>
      <c r="C812" s="217"/>
      <c r="D812" s="217"/>
      <c r="E812" s="219"/>
      <c r="F812" s="217"/>
      <c r="G812" s="219"/>
      <c r="H812" s="91"/>
      <c r="I812" s="241" t="s">
        <v>1338</v>
      </c>
      <c r="J812" s="235"/>
      <c r="K812" s="235"/>
      <c r="L812" s="29">
        <v>0</v>
      </c>
      <c r="M812" s="236"/>
      <c r="N812" s="242">
        <v>0</v>
      </c>
      <c r="O812" s="237"/>
      <c r="P812" s="238"/>
      <c r="T812" s="252"/>
      <c r="V812" s="91" t="s">
        <v>190</v>
      </c>
      <c r="W812" s="190" t="s">
        <v>32</v>
      </c>
      <c r="X812" s="190">
        <v>3530650</v>
      </c>
      <c r="Y812" s="256"/>
    </row>
    <row r="813" spans="1:25" ht="18" customHeight="1">
      <c r="A813" s="218"/>
      <c r="B813" s="217"/>
      <c r="C813" s="217"/>
      <c r="D813" s="217"/>
      <c r="E813" s="219"/>
      <c r="F813" s="217"/>
      <c r="G813" s="219"/>
      <c r="H813" s="91"/>
      <c r="I813" s="241" t="s">
        <v>1339</v>
      </c>
      <c r="J813" s="235"/>
      <c r="K813" s="235"/>
      <c r="L813" s="29">
        <v>0</v>
      </c>
      <c r="M813" s="236"/>
      <c r="N813" s="242">
        <v>0</v>
      </c>
      <c r="O813" s="237"/>
      <c r="P813" s="238"/>
      <c r="T813" s="252"/>
      <c r="V813" s="91" t="s">
        <v>1340</v>
      </c>
      <c r="W813" s="190" t="s">
        <v>1287</v>
      </c>
      <c r="X813" s="190">
        <v>8633</v>
      </c>
      <c r="Y813" s="256"/>
    </row>
    <row r="814" spans="1:25" ht="18" customHeight="1">
      <c r="A814" s="218"/>
      <c r="B814" s="217"/>
      <c r="C814" s="217"/>
      <c r="D814" s="217"/>
      <c r="E814" s="219"/>
      <c r="F814" s="217"/>
      <c r="G814" s="219"/>
      <c r="H814" s="91">
        <v>21114</v>
      </c>
      <c r="I814" s="241" t="s">
        <v>1341</v>
      </c>
      <c r="J814" s="235"/>
      <c r="K814" s="235"/>
      <c r="L814" s="29">
        <v>0</v>
      </c>
      <c r="M814" s="236"/>
      <c r="N814" s="242">
        <v>0</v>
      </c>
      <c r="O814" s="237"/>
      <c r="P814" s="238"/>
      <c r="T814" s="252"/>
      <c r="V814" s="91" t="s">
        <v>114</v>
      </c>
      <c r="W814" s="190" t="s">
        <v>1289</v>
      </c>
      <c r="X814" s="190">
        <v>1245</v>
      </c>
      <c r="Y814" s="256"/>
    </row>
    <row r="815" spans="1:25" ht="18" customHeight="1">
      <c r="A815" s="218"/>
      <c r="B815" s="217"/>
      <c r="C815" s="217"/>
      <c r="D815" s="217"/>
      <c r="E815" s="219"/>
      <c r="F815" s="217"/>
      <c r="G815" s="219"/>
      <c r="H815" s="91">
        <v>2111401</v>
      </c>
      <c r="I815" s="241" t="s">
        <v>1342</v>
      </c>
      <c r="J815" s="235"/>
      <c r="K815" s="235"/>
      <c r="L815" s="29">
        <v>0</v>
      </c>
      <c r="M815" s="236"/>
      <c r="N815" s="242">
        <v>0</v>
      </c>
      <c r="O815" s="237"/>
      <c r="P815" s="238"/>
      <c r="T815" s="252"/>
      <c r="V815" s="91" t="s">
        <v>1343</v>
      </c>
      <c r="W815" s="190" t="s">
        <v>1291</v>
      </c>
      <c r="X815" s="190">
        <v>0</v>
      </c>
      <c r="Y815" s="256"/>
    </row>
    <row r="816" spans="1:25" ht="18" customHeight="1">
      <c r="A816" s="218"/>
      <c r="B816" s="217"/>
      <c r="C816" s="217"/>
      <c r="D816" s="217"/>
      <c r="E816" s="219"/>
      <c r="F816" s="217"/>
      <c r="G816" s="219"/>
      <c r="H816" s="91">
        <v>2111403</v>
      </c>
      <c r="I816" s="241" t="s">
        <v>1344</v>
      </c>
      <c r="J816" s="235"/>
      <c r="K816" s="235"/>
      <c r="L816" s="29">
        <v>0</v>
      </c>
      <c r="M816" s="236"/>
      <c r="N816" s="242">
        <v>0</v>
      </c>
      <c r="O816" s="237"/>
      <c r="P816" s="238"/>
      <c r="T816" s="252"/>
      <c r="V816" s="245" t="s">
        <v>1345</v>
      </c>
      <c r="W816" s="190" t="s">
        <v>1292</v>
      </c>
      <c r="X816" s="190">
        <v>3591</v>
      </c>
      <c r="Y816" s="260"/>
    </row>
    <row r="817" spans="1:25" ht="18" customHeight="1">
      <c r="A817" s="218"/>
      <c r="B817" s="217"/>
      <c r="C817" s="217"/>
      <c r="D817" s="217"/>
      <c r="E817" s="219"/>
      <c r="F817" s="217"/>
      <c r="G817" s="219"/>
      <c r="H817" s="91">
        <v>2111404</v>
      </c>
      <c r="I817" s="241" t="s">
        <v>1346</v>
      </c>
      <c r="J817" s="235"/>
      <c r="K817" s="235"/>
      <c r="L817" s="29">
        <v>0</v>
      </c>
      <c r="M817" s="236"/>
      <c r="N817" s="242">
        <v>0</v>
      </c>
      <c r="O817" s="237"/>
      <c r="P817" s="238"/>
      <c r="T817" s="252"/>
      <c r="V817" s="91" t="s">
        <v>1347</v>
      </c>
      <c r="W817" s="190" t="s">
        <v>1294</v>
      </c>
      <c r="X817" s="190">
        <v>1522</v>
      </c>
      <c r="Y817" s="256"/>
    </row>
    <row r="818" spans="1:25" ht="18" customHeight="1">
      <c r="A818" s="218"/>
      <c r="B818" s="217"/>
      <c r="C818" s="217"/>
      <c r="D818" s="217"/>
      <c r="E818" s="219"/>
      <c r="F818" s="217"/>
      <c r="G818" s="219"/>
      <c r="H818" s="91">
        <v>2111405</v>
      </c>
      <c r="I818" s="241" t="s">
        <v>1348</v>
      </c>
      <c r="J818" s="235"/>
      <c r="K818" s="235"/>
      <c r="L818" s="29">
        <v>0</v>
      </c>
      <c r="M818" s="236"/>
      <c r="N818" s="242">
        <v>0</v>
      </c>
      <c r="O818" s="237"/>
      <c r="P818" s="238"/>
      <c r="T818" s="252"/>
      <c r="V818" s="245" t="s">
        <v>1349</v>
      </c>
      <c r="W818" s="190" t="s">
        <v>1296</v>
      </c>
      <c r="X818" s="190">
        <v>1667</v>
      </c>
      <c r="Y818" s="256"/>
    </row>
    <row r="819" spans="1:25" ht="18" customHeight="1">
      <c r="A819" s="218"/>
      <c r="B819" s="217"/>
      <c r="C819" s="217"/>
      <c r="D819" s="217"/>
      <c r="E819" s="219"/>
      <c r="F819" s="217"/>
      <c r="G819" s="219"/>
      <c r="H819" s="91">
        <v>2111406</v>
      </c>
      <c r="I819" s="241" t="s">
        <v>1350</v>
      </c>
      <c r="J819" s="235"/>
      <c r="K819" s="235"/>
      <c r="L819" s="29">
        <v>0</v>
      </c>
      <c r="M819" s="236"/>
      <c r="N819" s="242">
        <v>0</v>
      </c>
      <c r="O819" s="237"/>
      <c r="P819" s="238"/>
      <c r="T819" s="252"/>
      <c r="V819" s="245" t="s">
        <v>1351</v>
      </c>
      <c r="W819" s="190" t="s">
        <v>1297</v>
      </c>
      <c r="X819" s="190">
        <v>3402</v>
      </c>
      <c r="Y819" s="260"/>
    </row>
    <row r="820" spans="1:25" ht="18" customHeight="1">
      <c r="A820" s="218"/>
      <c r="B820" s="217"/>
      <c r="C820" s="217"/>
      <c r="D820" s="217"/>
      <c r="E820" s="219"/>
      <c r="F820" s="217"/>
      <c r="G820" s="219"/>
      <c r="H820" s="91">
        <v>2111407</v>
      </c>
      <c r="I820" s="241" t="s">
        <v>1352</v>
      </c>
      <c r="J820" s="235"/>
      <c r="K820" s="235"/>
      <c r="L820" s="29">
        <v>0</v>
      </c>
      <c r="M820" s="236"/>
      <c r="N820" s="242">
        <v>0</v>
      </c>
      <c r="O820" s="237"/>
      <c r="P820" s="238"/>
      <c r="T820" s="252"/>
      <c r="V820" s="91" t="s">
        <v>121</v>
      </c>
      <c r="W820" s="190" t="s">
        <v>1299</v>
      </c>
      <c r="X820" s="190">
        <v>4995</v>
      </c>
      <c r="Y820" s="256"/>
    </row>
    <row r="821" spans="1:25" ht="18" customHeight="1">
      <c r="A821" s="218"/>
      <c r="B821" s="217"/>
      <c r="C821" s="217"/>
      <c r="D821" s="217"/>
      <c r="E821" s="219"/>
      <c r="F821" s="217"/>
      <c r="G821" s="219"/>
      <c r="H821" s="91">
        <v>2111408</v>
      </c>
      <c r="I821" s="241" t="s">
        <v>1353</v>
      </c>
      <c r="J821" s="235"/>
      <c r="K821" s="235"/>
      <c r="L821" s="29">
        <v>0</v>
      </c>
      <c r="M821" s="236"/>
      <c r="N821" s="242">
        <v>0</v>
      </c>
      <c r="O821" s="237"/>
      <c r="P821" s="238"/>
      <c r="T821" s="252"/>
      <c r="V821" s="91" t="s">
        <v>91</v>
      </c>
      <c r="W821" s="190" t="s">
        <v>1301</v>
      </c>
      <c r="X821" s="190">
        <v>1283</v>
      </c>
      <c r="Y821" s="256"/>
    </row>
    <row r="822" spans="1:25" ht="18" customHeight="1">
      <c r="A822" s="218"/>
      <c r="B822" s="217"/>
      <c r="C822" s="217"/>
      <c r="D822" s="217"/>
      <c r="E822" s="219"/>
      <c r="F822" s="217"/>
      <c r="G822" s="219"/>
      <c r="H822" s="91">
        <v>2111409</v>
      </c>
      <c r="I822" s="241" t="s">
        <v>1354</v>
      </c>
      <c r="J822" s="235"/>
      <c r="K822" s="235"/>
      <c r="L822" s="29">
        <v>0</v>
      </c>
      <c r="M822" s="236"/>
      <c r="N822" s="242">
        <v>0</v>
      </c>
      <c r="O822" s="237"/>
      <c r="P822" s="238"/>
      <c r="T822" s="252"/>
      <c r="V822" s="91" t="s">
        <v>94</v>
      </c>
      <c r="W822" s="190" t="s">
        <v>1303</v>
      </c>
      <c r="X822" s="190">
        <v>0</v>
      </c>
      <c r="Y822" s="256"/>
    </row>
    <row r="823" spans="1:25" ht="18" customHeight="1">
      <c r="A823" s="218"/>
      <c r="B823" s="217"/>
      <c r="C823" s="217"/>
      <c r="D823" s="217"/>
      <c r="E823" s="219"/>
      <c r="F823" s="217"/>
      <c r="G823" s="219"/>
      <c r="H823" s="91">
        <v>2111410</v>
      </c>
      <c r="I823" s="241" t="s">
        <v>1355</v>
      </c>
      <c r="J823" s="235"/>
      <c r="K823" s="235"/>
      <c r="L823" s="29">
        <v>0</v>
      </c>
      <c r="M823" s="236"/>
      <c r="N823" s="242">
        <v>0</v>
      </c>
      <c r="O823" s="237"/>
      <c r="P823" s="238"/>
      <c r="T823" s="252"/>
      <c r="V823" s="91" t="s">
        <v>1356</v>
      </c>
      <c r="W823" s="190" t="s">
        <v>1305</v>
      </c>
      <c r="X823" s="190">
        <v>21043</v>
      </c>
      <c r="Y823" s="256"/>
    </row>
    <row r="824" spans="1:25" ht="18" customHeight="1">
      <c r="A824" s="218"/>
      <c r="B824" s="217"/>
      <c r="C824" s="217"/>
      <c r="D824" s="217"/>
      <c r="E824" s="219"/>
      <c r="F824" s="217"/>
      <c r="G824" s="219"/>
      <c r="H824" s="91">
        <v>2111411</v>
      </c>
      <c r="I824" s="241" t="s">
        <v>1357</v>
      </c>
      <c r="J824" s="235"/>
      <c r="K824" s="235"/>
      <c r="L824" s="29">
        <v>0</v>
      </c>
      <c r="M824" s="236"/>
      <c r="N824" s="242">
        <v>0</v>
      </c>
      <c r="O824" s="237"/>
      <c r="P824" s="238"/>
      <c r="T824" s="252"/>
      <c r="V824" s="91" t="s">
        <v>1358</v>
      </c>
      <c r="W824" s="190" t="s">
        <v>1307</v>
      </c>
      <c r="X824" s="190">
        <v>6607</v>
      </c>
      <c r="Y824" s="256"/>
    </row>
    <row r="825" spans="1:25" ht="18" customHeight="1">
      <c r="A825" s="218"/>
      <c r="B825" s="217"/>
      <c r="C825" s="217"/>
      <c r="D825" s="217"/>
      <c r="E825" s="219"/>
      <c r="F825" s="217"/>
      <c r="G825" s="219"/>
      <c r="H825" s="91">
        <v>2111412</v>
      </c>
      <c r="I825" s="241" t="s">
        <v>1359</v>
      </c>
      <c r="J825" s="235"/>
      <c r="K825" s="235"/>
      <c r="L825" s="29">
        <v>0</v>
      </c>
      <c r="M825" s="236"/>
      <c r="N825" s="242">
        <v>0</v>
      </c>
      <c r="O825" s="237"/>
      <c r="P825" s="238"/>
      <c r="T825" s="252"/>
      <c r="V825" s="91" t="s">
        <v>1360</v>
      </c>
      <c r="W825" s="190" t="s">
        <v>1308</v>
      </c>
      <c r="X825" s="190">
        <v>6607</v>
      </c>
      <c r="Y825" s="256"/>
    </row>
    <row r="826" spans="1:25" ht="18" customHeight="1">
      <c r="A826" s="218"/>
      <c r="B826" s="217"/>
      <c r="C826" s="217"/>
      <c r="D826" s="217"/>
      <c r="E826" s="219"/>
      <c r="F826" s="217"/>
      <c r="G826" s="219"/>
      <c r="H826" s="91">
        <v>2111413</v>
      </c>
      <c r="I826" s="241" t="s">
        <v>1361</v>
      </c>
      <c r="J826" s="235"/>
      <c r="K826" s="235"/>
      <c r="L826" s="29">
        <v>0</v>
      </c>
      <c r="M826" s="236"/>
      <c r="N826" s="267">
        <v>0</v>
      </c>
      <c r="O826" s="237"/>
      <c r="P826" s="238"/>
      <c r="T826" s="252"/>
      <c r="V826" s="91" t="s">
        <v>1362</v>
      </c>
      <c r="W826" s="190" t="s">
        <v>1310</v>
      </c>
      <c r="X826" s="190">
        <v>1868126.87</v>
      </c>
      <c r="Y826" s="256"/>
    </row>
    <row r="827" spans="1:25" ht="18" customHeight="1">
      <c r="A827" s="218"/>
      <c r="B827" s="217"/>
      <c r="C827" s="217"/>
      <c r="D827" s="217"/>
      <c r="E827" s="219"/>
      <c r="F827" s="217"/>
      <c r="G827" s="219"/>
      <c r="H827" s="91">
        <v>2111450</v>
      </c>
      <c r="I827" s="241" t="s">
        <v>1363</v>
      </c>
      <c r="J827" s="235">
        <v>1250</v>
      </c>
      <c r="K827" s="235">
        <v>1861</v>
      </c>
      <c r="L827" s="29">
        <v>1281</v>
      </c>
      <c r="M827" s="236">
        <f>+L827/K827</f>
        <v>0.6883396023643202</v>
      </c>
      <c r="N827" s="242">
        <v>999</v>
      </c>
      <c r="O827" s="237">
        <f>+L827/N827-1</f>
        <v>0.28228228228228236</v>
      </c>
      <c r="P827" s="238"/>
      <c r="T827" s="252"/>
      <c r="V827" s="91" t="s">
        <v>1364</v>
      </c>
      <c r="W827" s="190" t="s">
        <v>1312</v>
      </c>
      <c r="X827" s="190">
        <v>502450</v>
      </c>
      <c r="Y827" s="256"/>
    </row>
    <row r="828" spans="1:25" ht="18" customHeight="1">
      <c r="A828" s="218"/>
      <c r="B828" s="217"/>
      <c r="C828" s="217"/>
      <c r="D828" s="217"/>
      <c r="E828" s="219"/>
      <c r="F828" s="217"/>
      <c r="G828" s="219"/>
      <c r="H828" s="91">
        <v>2111499</v>
      </c>
      <c r="I828" s="229" t="s">
        <v>1365</v>
      </c>
      <c r="J828" s="235">
        <v>1073</v>
      </c>
      <c r="K828" s="29">
        <v>1152</v>
      </c>
      <c r="L828" s="29">
        <v>1152</v>
      </c>
      <c r="M828" s="236">
        <f>+L828/K828</f>
        <v>1</v>
      </c>
      <c r="N828" s="242">
        <v>1524</v>
      </c>
      <c r="O828" s="237">
        <f>+L828/N828-1</f>
        <v>-0.2440944881889764</v>
      </c>
      <c r="P828" s="238"/>
      <c r="T828" s="252"/>
      <c r="V828" s="91" t="s">
        <v>1366</v>
      </c>
      <c r="W828" s="190" t="s">
        <v>1314</v>
      </c>
      <c r="X828" s="190">
        <v>1365676.87</v>
      </c>
      <c r="Y828" s="256"/>
    </row>
    <row r="829" spans="1:25" ht="18" customHeight="1">
      <c r="A829" s="218"/>
      <c r="B829" s="217"/>
      <c r="C829" s="217"/>
      <c r="D829" s="217"/>
      <c r="E829" s="219"/>
      <c r="F829" s="217"/>
      <c r="G829" s="219"/>
      <c r="H829" s="91">
        <v>21199</v>
      </c>
      <c r="I829" s="241" t="s">
        <v>1287</v>
      </c>
      <c r="J829" s="235">
        <v>0</v>
      </c>
      <c r="K829" s="29">
        <v>0</v>
      </c>
      <c r="L829" s="29">
        <v>0</v>
      </c>
      <c r="M829" s="236"/>
      <c r="N829" s="242">
        <v>0</v>
      </c>
      <c r="O829" s="237"/>
      <c r="P829" s="238"/>
      <c r="T829" s="252"/>
      <c r="V829" s="91" t="s">
        <v>1367</v>
      </c>
      <c r="W829" s="190" t="s">
        <v>1316</v>
      </c>
      <c r="X829" s="190">
        <v>162458</v>
      </c>
      <c r="Y829" s="256"/>
    </row>
    <row r="830" spans="1:25" ht="18" customHeight="1">
      <c r="A830" s="218"/>
      <c r="B830" s="217"/>
      <c r="C830" s="217"/>
      <c r="D830" s="217"/>
      <c r="E830" s="219"/>
      <c r="F830" s="217"/>
      <c r="G830" s="219"/>
      <c r="H830" s="91">
        <v>2119901</v>
      </c>
      <c r="I830" s="241" t="s">
        <v>1289</v>
      </c>
      <c r="J830" s="235">
        <v>100</v>
      </c>
      <c r="K830" s="29">
        <v>480</v>
      </c>
      <c r="L830" s="29">
        <v>480</v>
      </c>
      <c r="M830" s="236">
        <f>+L830/K830</f>
        <v>1</v>
      </c>
      <c r="N830" s="242">
        <v>133</v>
      </c>
      <c r="O830" s="237">
        <f>+L830/N830-1</f>
        <v>2.6090225563909772</v>
      </c>
      <c r="P830" s="238"/>
      <c r="T830" s="252"/>
      <c r="V830" s="91" t="s">
        <v>1368</v>
      </c>
      <c r="W830" s="190" t="s">
        <v>1369</v>
      </c>
      <c r="X830" s="190">
        <v>162458</v>
      </c>
      <c r="Y830" s="256"/>
    </row>
    <row r="831" spans="1:25" s="187" customFormat="1" ht="18" customHeight="1">
      <c r="A831" s="263"/>
      <c r="B831" s="264"/>
      <c r="C831" s="264"/>
      <c r="D831" s="264"/>
      <c r="E831" s="265"/>
      <c r="F831" s="264"/>
      <c r="G831" s="265"/>
      <c r="H831" s="245">
        <v>212</v>
      </c>
      <c r="I831" s="241" t="s">
        <v>1291</v>
      </c>
      <c r="J831" s="235">
        <v>0</v>
      </c>
      <c r="K831" s="29">
        <v>0</v>
      </c>
      <c r="L831" s="29">
        <v>0</v>
      </c>
      <c r="M831" s="236"/>
      <c r="N831" s="242">
        <v>0</v>
      </c>
      <c r="O831" s="237"/>
      <c r="P831" s="238"/>
      <c r="T831" s="251"/>
      <c r="V831" s="245" t="s">
        <v>1370</v>
      </c>
      <c r="W831" s="190" t="s">
        <v>1320</v>
      </c>
      <c r="X831" s="190">
        <v>6073</v>
      </c>
      <c r="Y831" s="256"/>
    </row>
    <row r="832" spans="1:25" ht="18" customHeight="1">
      <c r="A832" s="218"/>
      <c r="B832" s="217"/>
      <c r="C832" s="217"/>
      <c r="D832" s="217"/>
      <c r="E832" s="219"/>
      <c r="F832" s="217"/>
      <c r="G832" s="219"/>
      <c r="H832" s="91">
        <v>21201</v>
      </c>
      <c r="I832" s="241" t="s">
        <v>1371</v>
      </c>
      <c r="J832" s="235">
        <v>0</v>
      </c>
      <c r="K832" s="29">
        <v>0</v>
      </c>
      <c r="L832" s="29">
        <v>0</v>
      </c>
      <c r="M832" s="236"/>
      <c r="N832" s="242">
        <v>0</v>
      </c>
      <c r="O832" s="237"/>
      <c r="P832" s="238"/>
      <c r="T832" s="251" t="s">
        <v>1372</v>
      </c>
      <c r="U832" s="190">
        <v>901712</v>
      </c>
      <c r="V832" s="91" t="s">
        <v>1373</v>
      </c>
      <c r="W832" s="190" t="s">
        <v>1322</v>
      </c>
      <c r="X832" s="190">
        <v>1440004</v>
      </c>
      <c r="Y832" s="256"/>
    </row>
    <row r="833" spans="1:25" ht="18" customHeight="1">
      <c r="A833" s="218"/>
      <c r="B833" s="217"/>
      <c r="C833" s="217"/>
      <c r="D833" s="217"/>
      <c r="E833" s="219"/>
      <c r="F833" s="217"/>
      <c r="G833" s="219"/>
      <c r="H833" s="91">
        <v>2120101</v>
      </c>
      <c r="I833" s="241" t="s">
        <v>1374</v>
      </c>
      <c r="J833" s="235">
        <v>0</v>
      </c>
      <c r="K833" s="29">
        <v>0</v>
      </c>
      <c r="L833" s="29">
        <v>0</v>
      </c>
      <c r="M833" s="236"/>
      <c r="N833" s="242">
        <v>0</v>
      </c>
      <c r="O833" s="237"/>
      <c r="P833" s="238"/>
      <c r="T833" s="252" t="s">
        <v>1351</v>
      </c>
      <c r="U833" s="190">
        <v>26747</v>
      </c>
      <c r="V833" s="245" t="s">
        <v>1375</v>
      </c>
      <c r="W833" s="190" t="s">
        <v>1323</v>
      </c>
      <c r="X833" s="190">
        <v>1440004</v>
      </c>
      <c r="Y833" s="260"/>
    </row>
    <row r="834" spans="1:25" ht="18" customHeight="1">
      <c r="A834" s="218"/>
      <c r="B834" s="217"/>
      <c r="C834" s="217"/>
      <c r="D834" s="217"/>
      <c r="E834" s="219"/>
      <c r="F834" s="217"/>
      <c r="G834" s="219"/>
      <c r="H834" s="91">
        <v>2120102</v>
      </c>
      <c r="I834" s="241" t="s">
        <v>1376</v>
      </c>
      <c r="J834" s="235">
        <v>0</v>
      </c>
      <c r="K834" s="29">
        <v>0</v>
      </c>
      <c r="L834" s="29">
        <v>0</v>
      </c>
      <c r="M834" s="236"/>
      <c r="N834" s="242">
        <v>0</v>
      </c>
      <c r="O834" s="237"/>
      <c r="P834" s="238"/>
      <c r="T834" s="252" t="s">
        <v>1377</v>
      </c>
      <c r="U834" s="190">
        <v>5918</v>
      </c>
      <c r="V834" s="91" t="s">
        <v>1378</v>
      </c>
      <c r="W834" s="190" t="s">
        <v>34</v>
      </c>
      <c r="X834" s="190">
        <v>917394.67</v>
      </c>
      <c r="Y834" s="256"/>
    </row>
    <row r="835" spans="1:25" ht="18" customHeight="1">
      <c r="A835" s="218"/>
      <c r="B835" s="217"/>
      <c r="C835" s="217"/>
      <c r="D835" s="217"/>
      <c r="E835" s="219"/>
      <c r="F835" s="217"/>
      <c r="G835" s="219"/>
      <c r="H835" s="91">
        <v>2120103</v>
      </c>
      <c r="I835" s="241" t="s">
        <v>1379</v>
      </c>
      <c r="J835" s="235">
        <v>0</v>
      </c>
      <c r="K835" s="29">
        <v>0</v>
      </c>
      <c r="L835" s="29">
        <v>0</v>
      </c>
      <c r="M835" s="236"/>
      <c r="N835" s="242">
        <v>158</v>
      </c>
      <c r="O835" s="237">
        <f>+L835/N835-1</f>
        <v>-1</v>
      </c>
      <c r="P835" s="238"/>
      <c r="T835" s="252" t="s">
        <v>1375</v>
      </c>
      <c r="U835" s="190">
        <v>24097</v>
      </c>
      <c r="V835" s="91" t="s">
        <v>1380</v>
      </c>
      <c r="W835" s="190" t="s">
        <v>1324</v>
      </c>
      <c r="X835" s="190">
        <v>23771.12</v>
      </c>
      <c r="Y835" s="256"/>
    </row>
    <row r="836" spans="1:25" ht="18" customHeight="1">
      <c r="A836" s="218"/>
      <c r="B836" s="217"/>
      <c r="C836" s="217"/>
      <c r="D836" s="217"/>
      <c r="E836" s="219"/>
      <c r="F836" s="217"/>
      <c r="G836" s="219"/>
      <c r="H836" s="91">
        <v>2120104</v>
      </c>
      <c r="I836" s="241" t="s">
        <v>1381</v>
      </c>
      <c r="J836" s="235">
        <v>0</v>
      </c>
      <c r="K836" s="29">
        <v>0</v>
      </c>
      <c r="L836" s="29">
        <v>0</v>
      </c>
      <c r="M836" s="236"/>
      <c r="N836" s="242">
        <v>0</v>
      </c>
      <c r="O836" s="237"/>
      <c r="P836" s="238"/>
      <c r="T836" s="252" t="s">
        <v>1382</v>
      </c>
      <c r="U836" s="190">
        <v>101302</v>
      </c>
      <c r="V836" s="245" t="s">
        <v>1383</v>
      </c>
      <c r="W836" s="190" t="s">
        <v>1287</v>
      </c>
      <c r="X836" s="190">
        <v>1613.56</v>
      </c>
      <c r="Y836" s="256"/>
    </row>
    <row r="837" spans="1:25" ht="18" customHeight="1">
      <c r="A837" s="218"/>
      <c r="B837" s="217"/>
      <c r="C837" s="217"/>
      <c r="D837" s="217"/>
      <c r="E837" s="219"/>
      <c r="F837" s="217"/>
      <c r="G837" s="219"/>
      <c r="H837" s="91">
        <v>2120105</v>
      </c>
      <c r="I837" s="241" t="s">
        <v>1384</v>
      </c>
      <c r="J837" s="235">
        <v>64</v>
      </c>
      <c r="K837" s="29">
        <v>61</v>
      </c>
      <c r="L837" s="29">
        <v>61</v>
      </c>
      <c r="M837" s="236">
        <f>+L837/K837</f>
        <v>1</v>
      </c>
      <c r="N837" s="242">
        <v>43</v>
      </c>
      <c r="O837" s="237">
        <f>+L837/N837-1</f>
        <v>0.4186046511627908</v>
      </c>
      <c r="P837" s="238"/>
      <c r="T837" s="252" t="s">
        <v>1385</v>
      </c>
      <c r="U837" s="190">
        <v>5837</v>
      </c>
      <c r="V837" s="91" t="s">
        <v>1386</v>
      </c>
      <c r="W837" s="190" t="s">
        <v>1289</v>
      </c>
      <c r="X837" s="190">
        <v>227.92</v>
      </c>
      <c r="Y837" s="256"/>
    </row>
    <row r="838" spans="1:25" ht="18" customHeight="1">
      <c r="A838" s="218"/>
      <c r="B838" s="217"/>
      <c r="C838" s="217"/>
      <c r="D838" s="217"/>
      <c r="E838" s="219"/>
      <c r="F838" s="217"/>
      <c r="G838" s="219"/>
      <c r="H838" s="91">
        <v>2120106</v>
      </c>
      <c r="I838" s="241" t="s">
        <v>1387</v>
      </c>
      <c r="J838" s="235"/>
      <c r="K838" s="29">
        <v>0</v>
      </c>
      <c r="L838" s="29">
        <v>0</v>
      </c>
      <c r="M838" s="236"/>
      <c r="N838" s="242">
        <v>0</v>
      </c>
      <c r="O838" s="237"/>
      <c r="P838" s="238"/>
      <c r="T838" s="252" t="s">
        <v>1388</v>
      </c>
      <c r="U838" s="190">
        <v>737811</v>
      </c>
      <c r="V838" s="245" t="s">
        <v>1389</v>
      </c>
      <c r="W838" s="190" t="s">
        <v>1291</v>
      </c>
      <c r="X838" s="190">
        <v>0</v>
      </c>
      <c r="Y838" s="256"/>
    </row>
    <row r="839" spans="1:25" ht="18" customHeight="1">
      <c r="A839" s="218"/>
      <c r="B839" s="217"/>
      <c r="C839" s="217"/>
      <c r="D839" s="217"/>
      <c r="E839" s="219"/>
      <c r="F839" s="217"/>
      <c r="G839" s="219"/>
      <c r="H839" s="91">
        <v>2120107</v>
      </c>
      <c r="I839" s="241" t="s">
        <v>1390</v>
      </c>
      <c r="J839" s="235"/>
      <c r="K839" s="29">
        <v>0</v>
      </c>
      <c r="L839" s="29">
        <v>0</v>
      </c>
      <c r="M839" s="236"/>
      <c r="N839" s="242">
        <v>0</v>
      </c>
      <c r="O839" s="237"/>
      <c r="P839" s="238"/>
      <c r="T839" s="278"/>
      <c r="V839" s="91" t="s">
        <v>1391</v>
      </c>
      <c r="W839" s="190" t="s">
        <v>1326</v>
      </c>
      <c r="X839" s="190">
        <v>1872.36</v>
      </c>
      <c r="Y839" s="256"/>
    </row>
    <row r="840" spans="1:25" ht="18" customHeight="1">
      <c r="A840" s="218"/>
      <c r="B840" s="217"/>
      <c r="C840" s="217"/>
      <c r="D840" s="217"/>
      <c r="E840" s="219"/>
      <c r="F840" s="217"/>
      <c r="G840" s="219"/>
      <c r="H840" s="91">
        <v>2120108</v>
      </c>
      <c r="I840" s="241" t="s">
        <v>1392</v>
      </c>
      <c r="J840" s="235"/>
      <c r="K840" s="29">
        <v>0</v>
      </c>
      <c r="L840" s="29">
        <v>0</v>
      </c>
      <c r="M840" s="236"/>
      <c r="N840" s="242">
        <v>0</v>
      </c>
      <c r="O840" s="237"/>
      <c r="P840" s="238"/>
      <c r="T840" s="278"/>
      <c r="V840" s="245" t="s">
        <v>1393</v>
      </c>
      <c r="W840" s="190" t="s">
        <v>1328</v>
      </c>
      <c r="X840" s="190">
        <v>0</v>
      </c>
      <c r="Y840" s="260"/>
    </row>
    <row r="841" spans="1:25" ht="18" customHeight="1">
      <c r="A841" s="218"/>
      <c r="B841" s="217"/>
      <c r="C841" s="217"/>
      <c r="D841" s="217"/>
      <c r="E841" s="219"/>
      <c r="F841" s="217"/>
      <c r="G841" s="219"/>
      <c r="H841" s="91">
        <v>2120109</v>
      </c>
      <c r="I841" s="241" t="s">
        <v>1394</v>
      </c>
      <c r="J841" s="235"/>
      <c r="K841" s="29">
        <v>0</v>
      </c>
      <c r="L841" s="29">
        <v>0</v>
      </c>
      <c r="M841" s="236"/>
      <c r="N841" s="242">
        <v>0</v>
      </c>
      <c r="O841" s="237"/>
      <c r="P841" s="238"/>
      <c r="T841" s="278"/>
      <c r="V841" s="91" t="s">
        <v>1395</v>
      </c>
      <c r="W841" s="190" t="s">
        <v>1330</v>
      </c>
      <c r="X841" s="190">
        <v>724.66</v>
      </c>
      <c r="Y841" s="256"/>
    </row>
    <row r="842" spans="1:25" ht="18" customHeight="1">
      <c r="A842" s="218"/>
      <c r="B842" s="217"/>
      <c r="C842" s="217"/>
      <c r="D842" s="217"/>
      <c r="E842" s="219"/>
      <c r="F842" s="217"/>
      <c r="G842" s="219"/>
      <c r="H842" s="91">
        <v>2120110</v>
      </c>
      <c r="I842" s="241" t="s">
        <v>1396</v>
      </c>
      <c r="J842" s="235"/>
      <c r="K842" s="29">
        <v>0</v>
      </c>
      <c r="L842" s="29">
        <v>0</v>
      </c>
      <c r="M842" s="236"/>
      <c r="N842" s="242">
        <v>0</v>
      </c>
      <c r="O842" s="237"/>
      <c r="P842" s="238"/>
      <c r="T842" s="278"/>
      <c r="V842" s="245" t="s">
        <v>1397</v>
      </c>
      <c r="W842" s="190" t="s">
        <v>1332</v>
      </c>
      <c r="X842" s="190">
        <v>2154.72</v>
      </c>
      <c r="Y842" s="256"/>
    </row>
    <row r="843" spans="1:25" ht="18" customHeight="1">
      <c r="A843" s="218"/>
      <c r="B843" s="217"/>
      <c r="C843" s="217"/>
      <c r="D843" s="217"/>
      <c r="E843" s="219"/>
      <c r="F843" s="217"/>
      <c r="G843" s="219"/>
      <c r="H843" s="91">
        <v>2120199</v>
      </c>
      <c r="I843" s="241" t="s">
        <v>1398</v>
      </c>
      <c r="J843" s="235"/>
      <c r="K843" s="29">
        <v>0</v>
      </c>
      <c r="L843" s="29">
        <v>0</v>
      </c>
      <c r="M843" s="236"/>
      <c r="N843" s="242">
        <v>0</v>
      </c>
      <c r="O843" s="237"/>
      <c r="P843" s="238"/>
      <c r="T843" s="278"/>
      <c r="V843" s="245" t="s">
        <v>1399</v>
      </c>
      <c r="W843" s="190" t="s">
        <v>1334</v>
      </c>
      <c r="X843" s="190">
        <v>577.47</v>
      </c>
      <c r="Y843" s="256"/>
    </row>
    <row r="844" spans="1:25" ht="18" customHeight="1">
      <c r="A844" s="218"/>
      <c r="B844" s="217"/>
      <c r="C844" s="217"/>
      <c r="D844" s="217"/>
      <c r="E844" s="219"/>
      <c r="F844" s="217"/>
      <c r="G844" s="219"/>
      <c r="H844" s="91">
        <v>21202</v>
      </c>
      <c r="I844" s="241" t="s">
        <v>1400</v>
      </c>
      <c r="J844" s="235"/>
      <c r="K844" s="29">
        <v>0</v>
      </c>
      <c r="L844" s="29">
        <v>0</v>
      </c>
      <c r="M844" s="236"/>
      <c r="N844" s="242">
        <v>0</v>
      </c>
      <c r="O844" s="237"/>
      <c r="P844" s="238"/>
      <c r="T844" s="278"/>
      <c r="V844" s="91" t="s">
        <v>121</v>
      </c>
      <c r="W844" s="190" t="s">
        <v>1336</v>
      </c>
      <c r="X844" s="190">
        <v>114.5</v>
      </c>
      <c r="Y844" s="256"/>
    </row>
    <row r="845" spans="1:25" ht="18" customHeight="1">
      <c r="A845" s="218"/>
      <c r="B845" s="217"/>
      <c r="C845" s="217"/>
      <c r="D845" s="217"/>
      <c r="E845" s="219"/>
      <c r="F845" s="217"/>
      <c r="G845" s="219"/>
      <c r="H845" s="91">
        <v>2120201</v>
      </c>
      <c r="I845" s="241" t="s">
        <v>1401</v>
      </c>
      <c r="J845" s="235"/>
      <c r="K845" s="29">
        <v>0</v>
      </c>
      <c r="L845" s="29">
        <v>0</v>
      </c>
      <c r="M845" s="236"/>
      <c r="N845" s="242">
        <v>0</v>
      </c>
      <c r="O845" s="237"/>
      <c r="P845" s="238"/>
      <c r="T845" s="278"/>
      <c r="V845" s="91" t="s">
        <v>91</v>
      </c>
      <c r="W845" s="190" t="s">
        <v>1338</v>
      </c>
      <c r="X845" s="190">
        <v>135</v>
      </c>
      <c r="Y845" s="256"/>
    </row>
    <row r="846" spans="1:25" ht="18" customHeight="1">
      <c r="A846" s="218"/>
      <c r="B846" s="217"/>
      <c r="C846" s="217"/>
      <c r="D846" s="217"/>
      <c r="E846" s="219"/>
      <c r="F846" s="217"/>
      <c r="G846" s="219"/>
      <c r="H846" s="91">
        <v>21203</v>
      </c>
      <c r="I846" s="241" t="s">
        <v>1402</v>
      </c>
      <c r="J846" s="235"/>
      <c r="K846" s="29">
        <v>0</v>
      </c>
      <c r="L846" s="29">
        <v>0</v>
      </c>
      <c r="M846" s="236"/>
      <c r="N846" s="242">
        <v>0</v>
      </c>
      <c r="O846" s="237"/>
      <c r="P846" s="238"/>
      <c r="T846" s="278"/>
      <c r="V846" s="91" t="s">
        <v>94</v>
      </c>
      <c r="W846" s="190" t="s">
        <v>1339</v>
      </c>
      <c r="X846" s="190">
        <v>236.7</v>
      </c>
      <c r="Y846" s="256"/>
    </row>
    <row r="847" spans="1:25" ht="18" customHeight="1">
      <c r="A847" s="218"/>
      <c r="B847" s="217"/>
      <c r="C847" s="217"/>
      <c r="D847" s="217"/>
      <c r="E847" s="219"/>
      <c r="F847" s="217"/>
      <c r="G847" s="219"/>
      <c r="H847" s="91">
        <v>2120303</v>
      </c>
      <c r="I847" s="241" t="s">
        <v>1403</v>
      </c>
      <c r="J847" s="235"/>
      <c r="K847" s="29">
        <v>0</v>
      </c>
      <c r="L847" s="29">
        <v>0</v>
      </c>
      <c r="M847" s="236"/>
      <c r="N847" s="242">
        <v>0</v>
      </c>
      <c r="O847" s="237"/>
      <c r="P847" s="238"/>
      <c r="T847" s="278"/>
      <c r="V847" s="91" t="s">
        <v>114</v>
      </c>
      <c r="W847" s="190" t="s">
        <v>1341</v>
      </c>
      <c r="X847" s="190">
        <v>0</v>
      </c>
      <c r="Y847" s="256"/>
    </row>
    <row r="848" spans="1:25" ht="18" customHeight="1">
      <c r="A848" s="218"/>
      <c r="B848" s="217"/>
      <c r="C848" s="217"/>
      <c r="D848" s="217"/>
      <c r="E848" s="219"/>
      <c r="F848" s="217"/>
      <c r="G848" s="219"/>
      <c r="H848" s="91">
        <v>2120399</v>
      </c>
      <c r="I848" s="241" t="s">
        <v>1404</v>
      </c>
      <c r="J848" s="235"/>
      <c r="K848" s="29">
        <v>0</v>
      </c>
      <c r="L848" s="29">
        <v>0</v>
      </c>
      <c r="M848" s="236"/>
      <c r="N848" s="242">
        <v>0</v>
      </c>
      <c r="O848" s="237"/>
      <c r="P848" s="238"/>
      <c r="T848" s="278"/>
      <c r="V848" s="91" t="s">
        <v>1405</v>
      </c>
      <c r="W848" s="190" t="s">
        <v>1342</v>
      </c>
      <c r="X848" s="190">
        <v>0</v>
      </c>
      <c r="Y848" s="256"/>
    </row>
    <row r="849" spans="1:25" ht="18" customHeight="1">
      <c r="A849" s="218"/>
      <c r="B849" s="217"/>
      <c r="C849" s="217"/>
      <c r="D849" s="217"/>
      <c r="E849" s="219"/>
      <c r="F849" s="217"/>
      <c r="G849" s="219"/>
      <c r="H849" s="91">
        <v>21205</v>
      </c>
      <c r="I849" s="241" t="s">
        <v>1406</v>
      </c>
      <c r="J849" s="235"/>
      <c r="K849" s="29">
        <v>0</v>
      </c>
      <c r="L849" s="29">
        <v>0</v>
      </c>
      <c r="M849" s="236"/>
      <c r="N849" s="242">
        <v>0</v>
      </c>
      <c r="O849" s="237"/>
      <c r="P849" s="238"/>
      <c r="T849" s="278"/>
      <c r="V849" s="91" t="s">
        <v>1407</v>
      </c>
      <c r="W849" s="190" t="s">
        <v>1344</v>
      </c>
      <c r="X849" s="190">
        <v>10</v>
      </c>
      <c r="Y849" s="256"/>
    </row>
    <row r="850" spans="1:25" ht="18" customHeight="1">
      <c r="A850" s="218"/>
      <c r="B850" s="217"/>
      <c r="C850" s="217"/>
      <c r="D850" s="217"/>
      <c r="E850" s="219"/>
      <c r="F850" s="217"/>
      <c r="G850" s="219"/>
      <c r="H850" s="91">
        <v>2120501</v>
      </c>
      <c r="I850" s="241" t="s">
        <v>1408</v>
      </c>
      <c r="J850" s="235"/>
      <c r="K850" s="29">
        <v>0</v>
      </c>
      <c r="L850" s="29">
        <v>0</v>
      </c>
      <c r="M850" s="236"/>
      <c r="N850" s="242">
        <v>0</v>
      </c>
      <c r="O850" s="237"/>
      <c r="P850" s="238"/>
      <c r="T850" s="278"/>
      <c r="V850" s="91" t="s">
        <v>1409</v>
      </c>
      <c r="W850" s="190" t="s">
        <v>1346</v>
      </c>
      <c r="X850" s="190">
        <v>0</v>
      </c>
      <c r="Y850" s="256"/>
    </row>
    <row r="851" spans="1:25" ht="18" customHeight="1">
      <c r="A851" s="218"/>
      <c r="B851" s="217"/>
      <c r="C851" s="217"/>
      <c r="D851" s="217"/>
      <c r="E851" s="219"/>
      <c r="F851" s="217"/>
      <c r="G851" s="219"/>
      <c r="H851" s="91">
        <v>21206</v>
      </c>
      <c r="I851" s="241" t="s">
        <v>1410</v>
      </c>
      <c r="J851" s="235"/>
      <c r="K851" s="29">
        <v>0</v>
      </c>
      <c r="L851" s="29">
        <v>0</v>
      </c>
      <c r="M851" s="236"/>
      <c r="N851" s="242">
        <v>0</v>
      </c>
      <c r="O851" s="237"/>
      <c r="P851" s="238"/>
      <c r="T851" s="278"/>
      <c r="V851" s="91" t="s">
        <v>1411</v>
      </c>
      <c r="W851" s="190" t="s">
        <v>1348</v>
      </c>
      <c r="X851" s="190">
        <v>0</v>
      </c>
      <c r="Y851" s="256"/>
    </row>
    <row r="852" spans="1:25" ht="18" customHeight="1">
      <c r="A852" s="218"/>
      <c r="B852" s="217"/>
      <c r="C852" s="217"/>
      <c r="D852" s="217"/>
      <c r="E852" s="219"/>
      <c r="F852" s="217"/>
      <c r="G852" s="219"/>
      <c r="H852" s="91">
        <v>2120601</v>
      </c>
      <c r="I852" s="241" t="s">
        <v>1412</v>
      </c>
      <c r="J852" s="235"/>
      <c r="K852" s="29">
        <v>0</v>
      </c>
      <c r="L852" s="29">
        <v>0</v>
      </c>
      <c r="M852" s="236"/>
      <c r="N852" s="242">
        <v>0</v>
      </c>
      <c r="O852" s="237"/>
      <c r="P852" s="238"/>
      <c r="T852" s="278"/>
      <c r="V852" s="91" t="s">
        <v>1413</v>
      </c>
      <c r="W852" s="190" t="s">
        <v>1350</v>
      </c>
      <c r="X852" s="190">
        <v>230</v>
      </c>
      <c r="Y852" s="256"/>
    </row>
    <row r="853" spans="1:25" ht="18" customHeight="1">
      <c r="A853" s="218"/>
      <c r="B853" s="217"/>
      <c r="C853" s="217"/>
      <c r="D853" s="217"/>
      <c r="E853" s="219"/>
      <c r="F853" s="217"/>
      <c r="G853" s="219"/>
      <c r="H853" s="91">
        <v>21299</v>
      </c>
      <c r="I853" s="241" t="s">
        <v>1414</v>
      </c>
      <c r="J853" s="235"/>
      <c r="K853" s="29">
        <v>0</v>
      </c>
      <c r="L853" s="29">
        <v>0</v>
      </c>
      <c r="M853" s="236"/>
      <c r="N853" s="242">
        <v>0</v>
      </c>
      <c r="O853" s="237"/>
      <c r="P853" s="238"/>
      <c r="T853" s="278"/>
      <c r="V853" s="91" t="s">
        <v>1415</v>
      </c>
      <c r="W853" s="190" t="s">
        <v>1352</v>
      </c>
      <c r="X853" s="190">
        <v>0</v>
      </c>
      <c r="Y853" s="256"/>
    </row>
    <row r="854" spans="1:25" ht="18" customHeight="1">
      <c r="A854" s="218"/>
      <c r="B854" s="217"/>
      <c r="C854" s="217"/>
      <c r="D854" s="217"/>
      <c r="E854" s="219"/>
      <c r="F854" s="217"/>
      <c r="G854" s="219"/>
      <c r="H854" s="91">
        <v>2129999</v>
      </c>
      <c r="I854" s="241" t="s">
        <v>1416</v>
      </c>
      <c r="J854" s="235">
        <v>512</v>
      </c>
      <c r="K854" s="29">
        <v>288</v>
      </c>
      <c r="L854" s="29">
        <v>288</v>
      </c>
      <c r="M854" s="236">
        <f>+L854/K854</f>
        <v>1</v>
      </c>
      <c r="N854" s="242">
        <v>1190</v>
      </c>
      <c r="O854" s="237">
        <f>+L854/N854-1</f>
        <v>-0.7579831932773109</v>
      </c>
      <c r="P854" s="238"/>
      <c r="T854" s="278"/>
      <c r="V854" s="91" t="s">
        <v>1417</v>
      </c>
      <c r="W854" s="190" t="s">
        <v>1353</v>
      </c>
      <c r="X854" s="190">
        <v>0</v>
      </c>
      <c r="Y854" s="256"/>
    </row>
    <row r="855" spans="1:25" s="187" customFormat="1" ht="18" customHeight="1">
      <c r="A855" s="263"/>
      <c r="B855" s="264"/>
      <c r="C855" s="264"/>
      <c r="D855" s="264"/>
      <c r="E855" s="265"/>
      <c r="F855" s="264"/>
      <c r="G855" s="265"/>
      <c r="H855" s="245">
        <v>213</v>
      </c>
      <c r="I855" s="241" t="s">
        <v>1418</v>
      </c>
      <c r="J855" s="235">
        <v>397</v>
      </c>
      <c r="K855" s="29">
        <v>323</v>
      </c>
      <c r="L855" s="29">
        <v>323</v>
      </c>
      <c r="M855" s="236">
        <f>+L855/K855</f>
        <v>1</v>
      </c>
      <c r="N855" s="242">
        <v>0</v>
      </c>
      <c r="O855" s="237"/>
      <c r="P855" s="238"/>
      <c r="T855" s="282"/>
      <c r="V855" s="91" t="s">
        <v>1419</v>
      </c>
      <c r="W855" s="190" t="s">
        <v>1354</v>
      </c>
      <c r="X855" s="190">
        <v>0</v>
      </c>
      <c r="Y855" s="256"/>
    </row>
    <row r="856" spans="1:25" ht="18" customHeight="1">
      <c r="A856" s="218"/>
      <c r="B856" s="217"/>
      <c r="C856" s="217"/>
      <c r="D856" s="217"/>
      <c r="E856" s="219"/>
      <c r="F856" s="217"/>
      <c r="G856" s="219"/>
      <c r="H856" s="91">
        <v>21301</v>
      </c>
      <c r="I856" s="229" t="s">
        <v>1420</v>
      </c>
      <c r="J856" s="235">
        <v>9170</v>
      </c>
      <c r="K856" s="29">
        <v>11752</v>
      </c>
      <c r="L856" s="29">
        <v>11752</v>
      </c>
      <c r="M856" s="236">
        <f>+L856/K856</f>
        <v>1</v>
      </c>
      <c r="N856" s="242">
        <v>13544</v>
      </c>
      <c r="O856" s="237">
        <f>+L856/N856-1</f>
        <v>-0.13230950974601297</v>
      </c>
      <c r="P856" s="238"/>
      <c r="T856" s="282" t="s">
        <v>1421</v>
      </c>
      <c r="U856" s="190">
        <v>398392</v>
      </c>
      <c r="V856" s="91" t="s">
        <v>1422</v>
      </c>
      <c r="W856" s="190" t="s">
        <v>1355</v>
      </c>
      <c r="X856" s="190">
        <v>114.44</v>
      </c>
      <c r="Y856" s="256"/>
    </row>
    <row r="857" spans="1:25" ht="18" customHeight="1">
      <c r="A857" s="218"/>
      <c r="B857" s="217"/>
      <c r="C857" s="217"/>
      <c r="D857" s="217"/>
      <c r="E857" s="219"/>
      <c r="F857" s="217"/>
      <c r="G857" s="219"/>
      <c r="H857" s="91">
        <v>2130101</v>
      </c>
      <c r="I857" s="241" t="s">
        <v>1287</v>
      </c>
      <c r="J857" s="235">
        <v>0</v>
      </c>
      <c r="K857" s="29">
        <v>0</v>
      </c>
      <c r="L857" s="29">
        <v>0</v>
      </c>
      <c r="M857" s="236"/>
      <c r="N857" s="242">
        <v>0</v>
      </c>
      <c r="O857" s="237"/>
      <c r="P857" s="238"/>
      <c r="T857" s="252" t="s">
        <v>1399</v>
      </c>
      <c r="U857" s="190">
        <v>19589</v>
      </c>
      <c r="V857" s="91" t="s">
        <v>1423</v>
      </c>
      <c r="W857" s="190" t="s">
        <v>1357</v>
      </c>
      <c r="X857" s="190">
        <v>0</v>
      </c>
      <c r="Y857" s="256"/>
    </row>
    <row r="858" spans="1:25" ht="18" customHeight="1">
      <c r="A858" s="218"/>
      <c r="B858" s="217"/>
      <c r="C858" s="217"/>
      <c r="D858" s="217"/>
      <c r="E858" s="219"/>
      <c r="F858" s="217"/>
      <c r="G858" s="219"/>
      <c r="H858" s="91">
        <v>2130102</v>
      </c>
      <c r="I858" s="241" t="s">
        <v>1289</v>
      </c>
      <c r="J858" s="235">
        <v>1420</v>
      </c>
      <c r="K858" s="29">
        <v>1981</v>
      </c>
      <c r="L858" s="29">
        <v>1981</v>
      </c>
      <c r="M858" s="236">
        <f>+L858/K858</f>
        <v>1</v>
      </c>
      <c r="N858" s="242">
        <v>1285</v>
      </c>
      <c r="O858" s="237">
        <f>+L858/N858-1</f>
        <v>0.5416342412451363</v>
      </c>
      <c r="P858" s="238"/>
      <c r="T858" s="283" t="s">
        <v>1424</v>
      </c>
      <c r="U858" s="190">
        <v>5789</v>
      </c>
      <c r="V858" s="91" t="s">
        <v>1425</v>
      </c>
      <c r="W858" s="190" t="s">
        <v>1359</v>
      </c>
      <c r="X858" s="190">
        <v>14357.41</v>
      </c>
      <c r="Y858" s="256"/>
    </row>
    <row r="859" spans="1:25" ht="18" customHeight="1">
      <c r="A859" s="218"/>
      <c r="B859" s="217"/>
      <c r="C859" s="217"/>
      <c r="D859" s="217"/>
      <c r="E859" s="219"/>
      <c r="F859" s="217"/>
      <c r="G859" s="219"/>
      <c r="H859" s="91">
        <v>2130103</v>
      </c>
      <c r="I859" s="241" t="s">
        <v>1291</v>
      </c>
      <c r="J859" s="235">
        <v>0</v>
      </c>
      <c r="K859" s="29">
        <v>0</v>
      </c>
      <c r="L859" s="29">
        <v>0</v>
      </c>
      <c r="M859" s="236"/>
      <c r="N859" s="242">
        <v>0</v>
      </c>
      <c r="O859" s="237"/>
      <c r="P859" s="238"/>
      <c r="T859" s="252" t="s">
        <v>1426</v>
      </c>
      <c r="U859" s="190">
        <v>363691</v>
      </c>
      <c r="V859" s="91" t="s">
        <v>1427</v>
      </c>
      <c r="W859" s="190" t="s">
        <v>1361</v>
      </c>
      <c r="X859" s="190">
        <v>0</v>
      </c>
      <c r="Y859" s="256"/>
    </row>
    <row r="860" spans="1:25" ht="18" customHeight="1">
      <c r="A860" s="218"/>
      <c r="B860" s="217"/>
      <c r="C860" s="217"/>
      <c r="D860" s="217"/>
      <c r="E860" s="219"/>
      <c r="F860" s="217"/>
      <c r="G860" s="219"/>
      <c r="H860" s="91">
        <v>2130104</v>
      </c>
      <c r="I860" s="241" t="s">
        <v>1428</v>
      </c>
      <c r="J860" s="235">
        <v>0</v>
      </c>
      <c r="K860" s="29">
        <v>0</v>
      </c>
      <c r="L860" s="29">
        <v>0</v>
      </c>
      <c r="M860" s="236"/>
      <c r="N860" s="242">
        <v>0</v>
      </c>
      <c r="O860" s="237"/>
      <c r="P860" s="238"/>
      <c r="T860" s="252" t="s">
        <v>1429</v>
      </c>
      <c r="U860" s="190">
        <v>0</v>
      </c>
      <c r="V860" s="91" t="s">
        <v>1430</v>
      </c>
      <c r="W860" s="190" t="s">
        <v>1365</v>
      </c>
      <c r="X860" s="190">
        <v>13439.7</v>
      </c>
      <c r="Y860" s="256"/>
    </row>
    <row r="861" spans="1:25" ht="18" customHeight="1">
      <c r="A861" s="218"/>
      <c r="B861" s="217"/>
      <c r="C861" s="217"/>
      <c r="D861" s="217"/>
      <c r="E861" s="219"/>
      <c r="F861" s="217"/>
      <c r="G861" s="219"/>
      <c r="H861" s="91">
        <v>2130105</v>
      </c>
      <c r="I861" s="241" t="s">
        <v>1431</v>
      </c>
      <c r="J861" s="235">
        <v>4400</v>
      </c>
      <c r="K861" s="29">
        <v>3710</v>
      </c>
      <c r="L861" s="29">
        <v>3710</v>
      </c>
      <c r="M861" s="236">
        <f>+L861/K861</f>
        <v>1</v>
      </c>
      <c r="N861" s="242">
        <v>7287</v>
      </c>
      <c r="O861" s="237">
        <f>+L861/N861-1</f>
        <v>-0.4908741594620557</v>
      </c>
      <c r="P861" s="238"/>
      <c r="T861" s="252" t="s">
        <v>1432</v>
      </c>
      <c r="U861" s="190">
        <v>0</v>
      </c>
      <c r="V861" s="91" t="s">
        <v>1433</v>
      </c>
      <c r="W861" s="190" t="s">
        <v>1287</v>
      </c>
      <c r="X861" s="190">
        <v>1374</v>
      </c>
      <c r="Y861" s="256"/>
    </row>
    <row r="862" spans="1:25" ht="18" customHeight="1">
      <c r="A862" s="218"/>
      <c r="B862" s="217"/>
      <c r="C862" s="217"/>
      <c r="D862" s="217"/>
      <c r="E862" s="219"/>
      <c r="F862" s="217"/>
      <c r="G862" s="219"/>
      <c r="H862" s="91">
        <v>2130106</v>
      </c>
      <c r="I862" s="241" t="s">
        <v>1434</v>
      </c>
      <c r="J862" s="235">
        <v>0</v>
      </c>
      <c r="K862" s="29">
        <v>0</v>
      </c>
      <c r="L862" s="29">
        <v>0</v>
      </c>
      <c r="M862" s="236"/>
      <c r="N862" s="242">
        <v>0</v>
      </c>
      <c r="O862" s="237"/>
      <c r="P862" s="238"/>
      <c r="T862" s="252" t="s">
        <v>1435</v>
      </c>
      <c r="U862" s="190">
        <v>0</v>
      </c>
      <c r="V862" s="91" t="s">
        <v>1436</v>
      </c>
      <c r="W862" s="190" t="s">
        <v>1289</v>
      </c>
      <c r="X862" s="190">
        <v>0</v>
      </c>
      <c r="Y862" s="256"/>
    </row>
    <row r="863" spans="1:25" ht="18" customHeight="1">
      <c r="A863" s="218"/>
      <c r="B863" s="217"/>
      <c r="C863" s="217"/>
      <c r="D863" s="217"/>
      <c r="E863" s="219"/>
      <c r="F863" s="217"/>
      <c r="G863" s="219"/>
      <c r="H863" s="91">
        <v>2130108</v>
      </c>
      <c r="I863" s="241" t="s">
        <v>1437</v>
      </c>
      <c r="J863" s="235">
        <v>0</v>
      </c>
      <c r="K863" s="29">
        <v>0</v>
      </c>
      <c r="L863" s="29">
        <v>0</v>
      </c>
      <c r="M863" s="236"/>
      <c r="N863" s="242">
        <v>0</v>
      </c>
      <c r="O863" s="237"/>
      <c r="P863" s="238"/>
      <c r="T863" s="252" t="s">
        <v>1438</v>
      </c>
      <c r="U863" s="190">
        <v>0</v>
      </c>
      <c r="V863" s="91" t="s">
        <v>1439</v>
      </c>
      <c r="W863" s="190" t="s">
        <v>1291</v>
      </c>
      <c r="X863" s="190">
        <v>0</v>
      </c>
      <c r="Y863" s="256"/>
    </row>
    <row r="864" spans="1:25" ht="18" customHeight="1">
      <c r="A864" s="218"/>
      <c r="B864" s="217"/>
      <c r="C864" s="217"/>
      <c r="D864" s="217"/>
      <c r="E864" s="219"/>
      <c r="F864" s="217"/>
      <c r="G864" s="219"/>
      <c r="H864" s="91">
        <v>2130109</v>
      </c>
      <c r="I864" s="241" t="s">
        <v>1440</v>
      </c>
      <c r="J864" s="235">
        <v>0</v>
      </c>
      <c r="K864" s="29">
        <v>0</v>
      </c>
      <c r="L864" s="29">
        <v>0</v>
      </c>
      <c r="M864" s="236"/>
      <c r="N864" s="242">
        <v>0</v>
      </c>
      <c r="O864" s="237"/>
      <c r="P864" s="238"/>
      <c r="T864" s="252" t="s">
        <v>1441</v>
      </c>
      <c r="U864" s="190">
        <v>0</v>
      </c>
      <c r="V864" s="91" t="s">
        <v>1442</v>
      </c>
      <c r="W864" s="190" t="s">
        <v>1371</v>
      </c>
      <c r="X864" s="190">
        <v>469</v>
      </c>
      <c r="Y864" s="256"/>
    </row>
    <row r="865" spans="1:25" ht="18" customHeight="1">
      <c r="A865" s="218"/>
      <c r="B865" s="217"/>
      <c r="C865" s="217"/>
      <c r="D865" s="217"/>
      <c r="E865" s="219"/>
      <c r="F865" s="217"/>
      <c r="G865" s="219"/>
      <c r="H865" s="91">
        <v>2130110</v>
      </c>
      <c r="I865" s="241" t="s">
        <v>1443</v>
      </c>
      <c r="J865" s="235">
        <v>0</v>
      </c>
      <c r="K865" s="29">
        <v>0</v>
      </c>
      <c r="L865" s="29">
        <v>0</v>
      </c>
      <c r="M865" s="236"/>
      <c r="N865" s="242">
        <v>0</v>
      </c>
      <c r="O865" s="237"/>
      <c r="P865" s="238"/>
      <c r="T865" s="252" t="s">
        <v>1444</v>
      </c>
      <c r="U865" s="190">
        <v>9323</v>
      </c>
      <c r="V865" s="91" t="s">
        <v>1445</v>
      </c>
      <c r="W865" s="190" t="s">
        <v>1374</v>
      </c>
      <c r="X865" s="190">
        <v>47</v>
      </c>
      <c r="Y865" s="256"/>
    </row>
    <row r="866" spans="1:25" ht="18" customHeight="1">
      <c r="A866" s="218"/>
      <c r="B866" s="217"/>
      <c r="C866" s="217"/>
      <c r="D866" s="217"/>
      <c r="E866" s="219"/>
      <c r="F866" s="217"/>
      <c r="G866" s="219"/>
      <c r="H866" s="91">
        <v>2130111</v>
      </c>
      <c r="I866" s="241" t="s">
        <v>1446</v>
      </c>
      <c r="J866" s="235">
        <v>0</v>
      </c>
      <c r="K866" s="29">
        <v>0</v>
      </c>
      <c r="L866" s="29">
        <v>0</v>
      </c>
      <c r="M866" s="236"/>
      <c r="N866" s="242">
        <v>0</v>
      </c>
      <c r="O866" s="237"/>
      <c r="P866" s="238"/>
      <c r="T866" s="252"/>
      <c r="V866" s="91" t="s">
        <v>1447</v>
      </c>
      <c r="W866" s="190" t="s">
        <v>1379</v>
      </c>
      <c r="X866" s="190">
        <v>1829</v>
      </c>
      <c r="Y866" s="256"/>
    </row>
    <row r="867" spans="1:25" ht="18" customHeight="1">
      <c r="A867" s="218"/>
      <c r="B867" s="217"/>
      <c r="C867" s="217"/>
      <c r="D867" s="217"/>
      <c r="E867" s="219"/>
      <c r="F867" s="217"/>
      <c r="G867" s="219"/>
      <c r="H867" s="91">
        <v>2130112</v>
      </c>
      <c r="I867" s="241" t="s">
        <v>1448</v>
      </c>
      <c r="J867" s="235">
        <v>0</v>
      </c>
      <c r="K867" s="29">
        <v>0</v>
      </c>
      <c r="L867" s="29">
        <v>0</v>
      </c>
      <c r="M867" s="236"/>
      <c r="N867" s="242">
        <v>4972</v>
      </c>
      <c r="O867" s="237">
        <f>+L867/N867-1</f>
        <v>-1</v>
      </c>
      <c r="P867" s="238"/>
      <c r="T867" s="252"/>
      <c r="V867" s="91" t="s">
        <v>1449</v>
      </c>
      <c r="W867" s="190" t="s">
        <v>1381</v>
      </c>
      <c r="X867" s="190">
        <v>157</v>
      </c>
      <c r="Y867" s="256"/>
    </row>
    <row r="868" spans="1:25" ht="18" customHeight="1">
      <c r="A868" s="218"/>
      <c r="B868" s="217"/>
      <c r="C868" s="217"/>
      <c r="D868" s="217"/>
      <c r="E868" s="219"/>
      <c r="F868" s="217"/>
      <c r="G868" s="219"/>
      <c r="H868" s="91">
        <v>2130114</v>
      </c>
      <c r="I868" s="241" t="s">
        <v>1450</v>
      </c>
      <c r="J868" s="235">
        <v>0</v>
      </c>
      <c r="K868" s="29">
        <v>0</v>
      </c>
      <c r="L868" s="29">
        <v>0</v>
      </c>
      <c r="M868" s="236"/>
      <c r="N868" s="242">
        <v>0</v>
      </c>
      <c r="O868" s="237"/>
      <c r="P868" s="238"/>
      <c r="T868" s="252"/>
      <c r="V868" s="91" t="s">
        <v>1451</v>
      </c>
      <c r="W868" s="190" t="s">
        <v>1387</v>
      </c>
      <c r="X868" s="190">
        <v>3708</v>
      </c>
      <c r="Y868" s="256"/>
    </row>
    <row r="869" spans="1:25" ht="18" customHeight="1">
      <c r="A869" s="218"/>
      <c r="B869" s="217"/>
      <c r="C869" s="217"/>
      <c r="D869" s="217"/>
      <c r="E869" s="219"/>
      <c r="F869" s="217"/>
      <c r="G869" s="219"/>
      <c r="H869" s="91">
        <v>2130122</v>
      </c>
      <c r="I869" s="241" t="s">
        <v>1452</v>
      </c>
      <c r="J869" s="235">
        <v>0</v>
      </c>
      <c r="K869" s="29">
        <v>0</v>
      </c>
      <c r="L869" s="29">
        <v>0</v>
      </c>
      <c r="M869" s="236"/>
      <c r="N869" s="242">
        <v>0</v>
      </c>
      <c r="O869" s="237"/>
      <c r="P869" s="238"/>
      <c r="T869" s="252"/>
      <c r="V869" s="245" t="s">
        <v>1424</v>
      </c>
      <c r="W869" s="190" t="s">
        <v>1390</v>
      </c>
      <c r="X869" s="190">
        <v>995.58</v>
      </c>
      <c r="Y869" s="260"/>
    </row>
    <row r="870" spans="1:25" ht="18" customHeight="1">
      <c r="A870" s="218"/>
      <c r="B870" s="217"/>
      <c r="C870" s="217"/>
      <c r="D870" s="217"/>
      <c r="E870" s="219"/>
      <c r="F870" s="217"/>
      <c r="G870" s="219"/>
      <c r="H870" s="91">
        <v>2130123</v>
      </c>
      <c r="I870" s="241" t="s">
        <v>1453</v>
      </c>
      <c r="J870" s="235">
        <v>0</v>
      </c>
      <c r="K870" s="29">
        <v>0</v>
      </c>
      <c r="L870" s="29">
        <v>0</v>
      </c>
      <c r="M870" s="236"/>
      <c r="N870" s="242">
        <v>0</v>
      </c>
      <c r="O870" s="237"/>
      <c r="P870" s="238"/>
      <c r="T870" s="252"/>
      <c r="V870" s="91" t="s">
        <v>121</v>
      </c>
      <c r="W870" s="190" t="s">
        <v>1392</v>
      </c>
      <c r="X870" s="190">
        <v>51</v>
      </c>
      <c r="Y870" s="256"/>
    </row>
    <row r="871" spans="1:25" ht="18" customHeight="1">
      <c r="A871" s="218"/>
      <c r="B871" s="217"/>
      <c r="C871" s="217"/>
      <c r="D871" s="217"/>
      <c r="E871" s="219"/>
      <c r="F871" s="217"/>
      <c r="G871" s="219"/>
      <c r="H871" s="91">
        <v>2130124</v>
      </c>
      <c r="I871" s="241" t="s">
        <v>1454</v>
      </c>
      <c r="J871" s="235">
        <v>0</v>
      </c>
      <c r="K871" s="29">
        <v>0</v>
      </c>
      <c r="L871" s="29">
        <v>0</v>
      </c>
      <c r="M871" s="236"/>
      <c r="N871" s="242">
        <v>0</v>
      </c>
      <c r="O871" s="237"/>
      <c r="P871" s="238"/>
      <c r="T871" s="252"/>
      <c r="V871" s="91" t="s">
        <v>91</v>
      </c>
      <c r="W871" s="190" t="s">
        <v>1394</v>
      </c>
      <c r="X871" s="190">
        <v>356</v>
      </c>
      <c r="Y871" s="256"/>
    </row>
    <row r="872" spans="1:25" ht="18" customHeight="1">
      <c r="A872" s="218"/>
      <c r="B872" s="217"/>
      <c r="C872" s="217"/>
      <c r="D872" s="217"/>
      <c r="E872" s="219"/>
      <c r="F872" s="217"/>
      <c r="G872" s="219"/>
      <c r="H872" s="91">
        <v>2130125</v>
      </c>
      <c r="I872" s="241" t="s">
        <v>1455</v>
      </c>
      <c r="J872" s="235">
        <v>0</v>
      </c>
      <c r="K872" s="29">
        <v>0</v>
      </c>
      <c r="L872" s="29">
        <v>0</v>
      </c>
      <c r="M872" s="236"/>
      <c r="N872" s="242">
        <v>0</v>
      </c>
      <c r="O872" s="237"/>
      <c r="P872" s="238"/>
      <c r="T872" s="252"/>
      <c r="V872" s="91" t="s">
        <v>94</v>
      </c>
      <c r="W872" s="190" t="s">
        <v>1396</v>
      </c>
      <c r="X872" s="190">
        <v>0</v>
      </c>
      <c r="Y872" s="256"/>
    </row>
    <row r="873" spans="1:25" ht="18" customHeight="1">
      <c r="A873" s="218"/>
      <c r="B873" s="217"/>
      <c r="C873" s="217"/>
      <c r="D873" s="217"/>
      <c r="E873" s="219"/>
      <c r="F873" s="217"/>
      <c r="G873" s="219"/>
      <c r="H873" s="91">
        <v>2130126</v>
      </c>
      <c r="I873" s="241" t="s">
        <v>1456</v>
      </c>
      <c r="J873" s="235">
        <v>0</v>
      </c>
      <c r="K873" s="29">
        <v>0</v>
      </c>
      <c r="L873" s="29">
        <v>0</v>
      </c>
      <c r="M873" s="236"/>
      <c r="N873" s="242">
        <v>0</v>
      </c>
      <c r="O873" s="237"/>
      <c r="P873" s="238"/>
      <c r="T873" s="252"/>
      <c r="V873" s="91" t="s">
        <v>1457</v>
      </c>
      <c r="W873" s="190" t="s">
        <v>1398</v>
      </c>
      <c r="X873" s="190">
        <v>0</v>
      </c>
      <c r="Y873" s="256"/>
    </row>
    <row r="874" spans="1:25" ht="18" customHeight="1">
      <c r="A874" s="218"/>
      <c r="B874" s="217"/>
      <c r="C874" s="217"/>
      <c r="D874" s="217"/>
      <c r="E874" s="219"/>
      <c r="F874" s="217"/>
      <c r="G874" s="219"/>
      <c r="H874" s="91">
        <v>2130129</v>
      </c>
      <c r="I874" s="241" t="s">
        <v>1458</v>
      </c>
      <c r="J874" s="235">
        <v>0</v>
      </c>
      <c r="K874" s="29">
        <v>0</v>
      </c>
      <c r="L874" s="29">
        <v>0</v>
      </c>
      <c r="M874" s="236"/>
      <c r="N874" s="242">
        <v>0</v>
      </c>
      <c r="O874" s="237"/>
      <c r="P874" s="238"/>
      <c r="T874" s="252"/>
      <c r="V874" s="91" t="s">
        <v>1459</v>
      </c>
      <c r="W874" s="190" t="s">
        <v>1400</v>
      </c>
      <c r="X874" s="190">
        <v>0</v>
      </c>
      <c r="Y874" s="256"/>
    </row>
    <row r="875" spans="1:25" ht="18" customHeight="1">
      <c r="A875" s="218"/>
      <c r="B875" s="217"/>
      <c r="C875" s="217"/>
      <c r="D875" s="217"/>
      <c r="E875" s="219"/>
      <c r="F875" s="217"/>
      <c r="G875" s="219"/>
      <c r="H875" s="91">
        <v>2130135</v>
      </c>
      <c r="I875" s="241" t="s">
        <v>1460</v>
      </c>
      <c r="J875" s="235">
        <v>0</v>
      </c>
      <c r="K875" s="29">
        <v>0</v>
      </c>
      <c r="L875" s="29">
        <v>0</v>
      </c>
      <c r="M875" s="236"/>
      <c r="N875" s="242">
        <v>0</v>
      </c>
      <c r="O875" s="237"/>
      <c r="P875" s="238"/>
      <c r="T875" s="252"/>
      <c r="V875" s="91" t="s">
        <v>1461</v>
      </c>
      <c r="W875" s="190" t="s">
        <v>1401</v>
      </c>
      <c r="X875" s="190">
        <v>0</v>
      </c>
      <c r="Y875" s="256"/>
    </row>
    <row r="876" spans="1:25" ht="18" customHeight="1">
      <c r="A876" s="218"/>
      <c r="B876" s="217"/>
      <c r="C876" s="217"/>
      <c r="D876" s="217"/>
      <c r="E876" s="219"/>
      <c r="F876" s="217"/>
      <c r="G876" s="219"/>
      <c r="H876" s="91">
        <v>2130142</v>
      </c>
      <c r="I876" s="241" t="s">
        <v>1462</v>
      </c>
      <c r="J876" s="235">
        <v>0</v>
      </c>
      <c r="K876" s="29">
        <v>0</v>
      </c>
      <c r="L876" s="29">
        <v>0</v>
      </c>
      <c r="M876" s="236"/>
      <c r="N876" s="242">
        <v>0</v>
      </c>
      <c r="O876" s="237"/>
      <c r="P876" s="238"/>
      <c r="T876" s="252"/>
      <c r="V876" s="91" t="s">
        <v>1463</v>
      </c>
      <c r="W876" s="190" t="s">
        <v>1402</v>
      </c>
      <c r="X876" s="190">
        <v>0</v>
      </c>
      <c r="Y876" s="256"/>
    </row>
    <row r="877" spans="1:25" ht="18" customHeight="1">
      <c r="A877" s="218"/>
      <c r="B877" s="217"/>
      <c r="C877" s="217"/>
      <c r="D877" s="217"/>
      <c r="E877" s="219"/>
      <c r="F877" s="217"/>
      <c r="G877" s="219"/>
      <c r="H877" s="91">
        <v>2130147</v>
      </c>
      <c r="I877" s="241" t="s">
        <v>1464</v>
      </c>
      <c r="J877" s="235">
        <v>0</v>
      </c>
      <c r="K877" s="29">
        <v>0</v>
      </c>
      <c r="L877" s="29">
        <v>0</v>
      </c>
      <c r="M877" s="236"/>
      <c r="N877" s="242">
        <v>0</v>
      </c>
      <c r="O877" s="237"/>
      <c r="P877" s="238"/>
      <c r="T877" s="252"/>
      <c r="V877" s="91" t="s">
        <v>1465</v>
      </c>
      <c r="W877" s="190" t="s">
        <v>1403</v>
      </c>
      <c r="X877" s="190">
        <v>0</v>
      </c>
      <c r="Y877" s="256"/>
    </row>
    <row r="878" spans="1:25" ht="18" customHeight="1">
      <c r="A878" s="218"/>
      <c r="B878" s="217"/>
      <c r="C878" s="217"/>
      <c r="D878" s="217"/>
      <c r="E878" s="219"/>
      <c r="F878" s="217"/>
      <c r="G878" s="219"/>
      <c r="H878" s="91">
        <v>2130148</v>
      </c>
      <c r="I878" s="241" t="s">
        <v>1466</v>
      </c>
      <c r="J878" s="235">
        <v>0</v>
      </c>
      <c r="K878" s="243">
        <v>0</v>
      </c>
      <c r="L878" s="243">
        <v>0</v>
      </c>
      <c r="M878" s="236"/>
      <c r="N878" s="242">
        <v>0</v>
      </c>
      <c r="O878" s="237"/>
      <c r="P878" s="238"/>
      <c r="T878" s="252"/>
      <c r="V878" s="91" t="s">
        <v>1467</v>
      </c>
      <c r="W878" s="190" t="s">
        <v>1404</v>
      </c>
      <c r="X878" s="190">
        <v>68</v>
      </c>
      <c r="Y878" s="256"/>
    </row>
    <row r="879" spans="1:25" ht="18" customHeight="1">
      <c r="A879" s="218"/>
      <c r="B879" s="217"/>
      <c r="C879" s="217"/>
      <c r="D879" s="217"/>
      <c r="E879" s="219"/>
      <c r="F879" s="217"/>
      <c r="G879" s="219"/>
      <c r="H879" s="91">
        <v>2130152</v>
      </c>
      <c r="I879" s="241" t="s">
        <v>1468</v>
      </c>
      <c r="J879" s="235">
        <v>0</v>
      </c>
      <c r="K879" s="29">
        <v>0</v>
      </c>
      <c r="L879" s="29">
        <v>0</v>
      </c>
      <c r="M879" s="236"/>
      <c r="N879" s="242">
        <v>0</v>
      </c>
      <c r="O879" s="237"/>
      <c r="P879" s="238"/>
      <c r="T879" s="252"/>
      <c r="V879" s="91" t="s">
        <v>1469</v>
      </c>
      <c r="W879" s="190" t="s">
        <v>1406</v>
      </c>
      <c r="X879" s="190">
        <v>25</v>
      </c>
      <c r="Y879" s="256"/>
    </row>
    <row r="880" spans="1:25" ht="18" customHeight="1">
      <c r="A880" s="218"/>
      <c r="B880" s="217"/>
      <c r="C880" s="217"/>
      <c r="D880" s="217"/>
      <c r="E880" s="219"/>
      <c r="F880" s="217"/>
      <c r="G880" s="219"/>
      <c r="H880" s="91">
        <v>2130153</v>
      </c>
      <c r="I880" s="241" t="s">
        <v>1404</v>
      </c>
      <c r="J880" s="235">
        <v>0</v>
      </c>
      <c r="K880" s="29">
        <v>0</v>
      </c>
      <c r="L880" s="29">
        <v>0</v>
      </c>
      <c r="M880" s="236"/>
      <c r="N880" s="242">
        <v>0</v>
      </c>
      <c r="O880" s="237"/>
      <c r="P880" s="238"/>
      <c r="T880" s="252"/>
      <c r="V880" s="91" t="s">
        <v>1470</v>
      </c>
      <c r="W880" s="190" t="s">
        <v>1408</v>
      </c>
      <c r="X880" s="190">
        <v>0</v>
      </c>
      <c r="Y880" s="256"/>
    </row>
    <row r="881" spans="1:25" ht="18" customHeight="1">
      <c r="A881" s="218"/>
      <c r="B881" s="217"/>
      <c r="C881" s="217"/>
      <c r="D881" s="217"/>
      <c r="E881" s="219"/>
      <c r="F881" s="217"/>
      <c r="G881" s="219"/>
      <c r="H881" s="91">
        <v>2130199</v>
      </c>
      <c r="I881" s="241" t="s">
        <v>1471</v>
      </c>
      <c r="J881" s="235">
        <v>0</v>
      </c>
      <c r="K881" s="29">
        <v>0</v>
      </c>
      <c r="L881" s="29">
        <v>0</v>
      </c>
      <c r="M881" s="236"/>
      <c r="N881" s="242">
        <v>0</v>
      </c>
      <c r="O881" s="237"/>
      <c r="P881" s="238"/>
      <c r="T881" s="252"/>
      <c r="V881" s="91" t="s">
        <v>1472</v>
      </c>
      <c r="W881" s="187" t="s">
        <v>1410</v>
      </c>
      <c r="X881" s="187">
        <v>0</v>
      </c>
      <c r="Y881" s="256"/>
    </row>
    <row r="882" spans="1:25" ht="18" customHeight="1">
      <c r="A882" s="218"/>
      <c r="B882" s="217"/>
      <c r="C882" s="217"/>
      <c r="D882" s="217"/>
      <c r="E882" s="219"/>
      <c r="F882" s="217"/>
      <c r="G882" s="219"/>
      <c r="H882" s="91">
        <v>21302</v>
      </c>
      <c r="I882" s="241" t="s">
        <v>1473</v>
      </c>
      <c r="J882" s="235"/>
      <c r="K882" s="29">
        <v>0</v>
      </c>
      <c r="L882" s="29">
        <v>0</v>
      </c>
      <c r="M882" s="236"/>
      <c r="N882" s="242">
        <v>0</v>
      </c>
      <c r="O882" s="237"/>
      <c r="P882" s="238"/>
      <c r="T882" s="252"/>
      <c r="V882" s="91" t="s">
        <v>1474</v>
      </c>
      <c r="W882" s="190" t="s">
        <v>1412</v>
      </c>
      <c r="X882" s="190">
        <v>0</v>
      </c>
      <c r="Y882" s="256"/>
    </row>
    <row r="883" spans="1:25" ht="18" customHeight="1">
      <c r="A883" s="218"/>
      <c r="B883" s="217"/>
      <c r="C883" s="217"/>
      <c r="D883" s="217"/>
      <c r="E883" s="219"/>
      <c r="F883" s="217"/>
      <c r="G883" s="219"/>
      <c r="H883" s="91">
        <v>2130201</v>
      </c>
      <c r="I883" s="241" t="s">
        <v>1475</v>
      </c>
      <c r="J883" s="235">
        <v>3350</v>
      </c>
      <c r="K883" s="29">
        <v>6061</v>
      </c>
      <c r="L883" s="29">
        <v>6061</v>
      </c>
      <c r="M883" s="236">
        <f>+L883/K883</f>
        <v>1</v>
      </c>
      <c r="N883" s="242">
        <v>0</v>
      </c>
      <c r="O883" s="237"/>
      <c r="P883" s="238"/>
      <c r="T883" s="252"/>
      <c r="V883" s="91" t="s">
        <v>1476</v>
      </c>
      <c r="W883" s="190" t="s">
        <v>1414</v>
      </c>
      <c r="X883" s="190">
        <v>1761.53</v>
      </c>
      <c r="Y883" s="256"/>
    </row>
    <row r="884" spans="1:25" ht="18" customHeight="1">
      <c r="A884" s="218"/>
      <c r="B884" s="217"/>
      <c r="C884" s="217"/>
      <c r="D884" s="217"/>
      <c r="E884" s="219"/>
      <c r="F884" s="217"/>
      <c r="G884" s="219"/>
      <c r="H884" s="91">
        <v>2130213</v>
      </c>
      <c r="I884" s="229" t="s">
        <v>1477</v>
      </c>
      <c r="J884" s="235">
        <v>460</v>
      </c>
      <c r="K884" s="29">
        <v>476</v>
      </c>
      <c r="L884" s="29">
        <v>476</v>
      </c>
      <c r="M884" s="236">
        <f>+L884/K884</f>
        <v>1</v>
      </c>
      <c r="N884" s="242">
        <v>450</v>
      </c>
      <c r="O884" s="237">
        <f>+L884/N884-1</f>
        <v>0.057777777777777706</v>
      </c>
      <c r="P884" s="238"/>
      <c r="T884" s="252"/>
      <c r="V884" s="91" t="s">
        <v>1478</v>
      </c>
      <c r="W884" s="190" t="s">
        <v>1443</v>
      </c>
      <c r="X884" s="190">
        <v>0</v>
      </c>
      <c r="Y884" s="256"/>
    </row>
    <row r="885" spans="1:25" ht="18" customHeight="1">
      <c r="A885" s="218"/>
      <c r="B885" s="217"/>
      <c r="C885" s="217"/>
      <c r="D885" s="217"/>
      <c r="E885" s="219"/>
      <c r="F885" s="217"/>
      <c r="G885" s="219"/>
      <c r="H885" s="91">
        <v>2130216</v>
      </c>
      <c r="I885" s="241" t="s">
        <v>1287</v>
      </c>
      <c r="J885" s="235">
        <v>0</v>
      </c>
      <c r="K885" s="29">
        <v>0</v>
      </c>
      <c r="L885" s="29">
        <v>0</v>
      </c>
      <c r="M885" s="236"/>
      <c r="N885" s="267">
        <v>0</v>
      </c>
      <c r="O885" s="237"/>
      <c r="P885" s="238"/>
      <c r="T885" s="252"/>
      <c r="V885" s="91" t="s">
        <v>1479</v>
      </c>
      <c r="W885" s="190" t="s">
        <v>1446</v>
      </c>
      <c r="X885" s="190">
        <v>0</v>
      </c>
      <c r="Y885" s="256"/>
    </row>
    <row r="886" spans="1:25" ht="18" customHeight="1">
      <c r="A886" s="218"/>
      <c r="B886" s="217"/>
      <c r="C886" s="217"/>
      <c r="D886" s="217"/>
      <c r="E886" s="219"/>
      <c r="F886" s="217"/>
      <c r="G886" s="219"/>
      <c r="H886" s="91">
        <v>2130218</v>
      </c>
      <c r="I886" s="241" t="s">
        <v>1289</v>
      </c>
      <c r="J886" s="235">
        <v>0</v>
      </c>
      <c r="K886" s="29">
        <v>0</v>
      </c>
      <c r="L886" s="29">
        <v>0</v>
      </c>
      <c r="M886" s="236"/>
      <c r="N886" s="267">
        <v>0</v>
      </c>
      <c r="O886" s="237"/>
      <c r="P886" s="238"/>
      <c r="T886" s="252"/>
      <c r="V886" s="245" t="s">
        <v>1426</v>
      </c>
      <c r="W886" s="190" t="s">
        <v>1448</v>
      </c>
      <c r="X886" s="190">
        <v>61586</v>
      </c>
      <c r="Y886" s="256"/>
    </row>
    <row r="887" spans="1:25" ht="18" customHeight="1">
      <c r="A887" s="218"/>
      <c r="B887" s="217"/>
      <c r="C887" s="217"/>
      <c r="D887" s="217"/>
      <c r="E887" s="219"/>
      <c r="F887" s="217"/>
      <c r="G887" s="219"/>
      <c r="H887" s="91">
        <v>2130219</v>
      </c>
      <c r="I887" s="241" t="s">
        <v>1291</v>
      </c>
      <c r="J887" s="235">
        <v>0</v>
      </c>
      <c r="K887" s="29">
        <v>0</v>
      </c>
      <c r="L887" s="29">
        <v>0</v>
      </c>
      <c r="M887" s="236"/>
      <c r="N887" s="267">
        <v>0</v>
      </c>
      <c r="O887" s="237"/>
      <c r="P887" s="238"/>
      <c r="T887" s="252"/>
      <c r="V887" s="91" t="s">
        <v>121</v>
      </c>
      <c r="W887" s="190" t="s">
        <v>1450</v>
      </c>
      <c r="X887" s="190">
        <v>0</v>
      </c>
      <c r="Y887" s="256"/>
    </row>
    <row r="888" spans="1:25" ht="18" customHeight="1">
      <c r="A888" s="218"/>
      <c r="B888" s="217"/>
      <c r="C888" s="217"/>
      <c r="D888" s="217"/>
      <c r="E888" s="219"/>
      <c r="F888" s="217"/>
      <c r="G888" s="219"/>
      <c r="H888" s="91">
        <v>2130220</v>
      </c>
      <c r="I888" s="241" t="s">
        <v>1480</v>
      </c>
      <c r="J888" s="235">
        <v>0</v>
      </c>
      <c r="K888" s="29">
        <v>0</v>
      </c>
      <c r="L888" s="29">
        <v>0</v>
      </c>
      <c r="M888" s="236"/>
      <c r="N888" s="267">
        <v>0</v>
      </c>
      <c r="O888" s="237"/>
      <c r="P888" s="238"/>
      <c r="T888" s="252"/>
      <c r="V888" s="91" t="s">
        <v>91</v>
      </c>
      <c r="W888" s="190" t="s">
        <v>1452</v>
      </c>
      <c r="X888" s="190">
        <v>0</v>
      </c>
      <c r="Y888" s="256"/>
    </row>
    <row r="889" spans="1:25" ht="18" customHeight="1">
      <c r="A889" s="218"/>
      <c r="B889" s="217"/>
      <c r="C889" s="217"/>
      <c r="D889" s="217"/>
      <c r="E889" s="219"/>
      <c r="F889" s="217"/>
      <c r="G889" s="219"/>
      <c r="H889" s="91">
        <v>2130221</v>
      </c>
      <c r="I889" s="241" t="s">
        <v>1481</v>
      </c>
      <c r="J889" s="235">
        <v>0</v>
      </c>
      <c r="K889" s="29">
        <v>0</v>
      </c>
      <c r="L889" s="29">
        <v>0</v>
      </c>
      <c r="M889" s="236"/>
      <c r="N889" s="267">
        <v>0</v>
      </c>
      <c r="O889" s="237"/>
      <c r="P889" s="238"/>
      <c r="T889" s="252"/>
      <c r="V889" s="91" t="s">
        <v>94</v>
      </c>
      <c r="W889" s="190" t="s">
        <v>1453</v>
      </c>
      <c r="X889" s="190">
        <v>779</v>
      </c>
      <c r="Y889" s="256"/>
    </row>
    <row r="890" spans="1:25" ht="18" customHeight="1">
      <c r="A890" s="218"/>
      <c r="B890" s="217"/>
      <c r="C890" s="217"/>
      <c r="D890" s="217"/>
      <c r="E890" s="219"/>
      <c r="F890" s="217"/>
      <c r="G890" s="219"/>
      <c r="H890" s="91">
        <v>2130223</v>
      </c>
      <c r="I890" s="241" t="s">
        <v>1482</v>
      </c>
      <c r="J890" s="235">
        <v>0</v>
      </c>
      <c r="K890" s="29">
        <v>0</v>
      </c>
      <c r="L890" s="29">
        <v>0</v>
      </c>
      <c r="M890" s="236"/>
      <c r="N890" s="267">
        <v>0</v>
      </c>
      <c r="O890" s="237"/>
      <c r="P890" s="238"/>
      <c r="T890" s="252"/>
      <c r="V890" s="91" t="s">
        <v>1483</v>
      </c>
      <c r="W890" s="190" t="s">
        <v>1454</v>
      </c>
      <c r="X890" s="190">
        <v>0</v>
      </c>
      <c r="Y890" s="256"/>
    </row>
    <row r="891" spans="1:25" ht="18" customHeight="1">
      <c r="A891" s="218"/>
      <c r="B891" s="217"/>
      <c r="C891" s="217"/>
      <c r="D891" s="217"/>
      <c r="E891" s="219"/>
      <c r="F891" s="217"/>
      <c r="G891" s="219"/>
      <c r="H891" s="91">
        <v>2130224</v>
      </c>
      <c r="I891" s="241" t="s">
        <v>1484</v>
      </c>
      <c r="J891" s="235">
        <v>0</v>
      </c>
      <c r="K891" s="29">
        <v>0</v>
      </c>
      <c r="L891" s="29">
        <v>0</v>
      </c>
      <c r="M891" s="236"/>
      <c r="N891" s="267">
        <v>0</v>
      </c>
      <c r="O891" s="237"/>
      <c r="P891" s="238"/>
      <c r="T891" s="252"/>
      <c r="V891" s="91" t="s">
        <v>1485</v>
      </c>
      <c r="W891" s="190" t="s">
        <v>1455</v>
      </c>
      <c r="X891" s="190">
        <v>0</v>
      </c>
      <c r="Y891" s="256"/>
    </row>
    <row r="892" spans="1:25" ht="18" customHeight="1">
      <c r="A892" s="218"/>
      <c r="B892" s="217"/>
      <c r="C892" s="217"/>
      <c r="D892" s="217"/>
      <c r="E892" s="219"/>
      <c r="F892" s="217"/>
      <c r="G892" s="219"/>
      <c r="H892" s="91">
        <v>2130225</v>
      </c>
      <c r="I892" s="241" t="s">
        <v>1486</v>
      </c>
      <c r="J892" s="235">
        <v>0</v>
      </c>
      <c r="K892" s="29">
        <v>0</v>
      </c>
      <c r="L892" s="29">
        <v>0</v>
      </c>
      <c r="M892" s="236"/>
      <c r="N892" s="267">
        <v>0</v>
      </c>
      <c r="O892" s="237"/>
      <c r="P892" s="238"/>
      <c r="T892" s="252"/>
      <c r="V892" s="91" t="s">
        <v>1487</v>
      </c>
      <c r="W892" s="190" t="s">
        <v>1456</v>
      </c>
      <c r="X892" s="190">
        <v>0</v>
      </c>
      <c r="Y892" s="256"/>
    </row>
    <row r="893" spans="1:25" ht="18" customHeight="1">
      <c r="A893" s="218"/>
      <c r="B893" s="217"/>
      <c r="C893" s="217"/>
      <c r="D893" s="217"/>
      <c r="E893" s="219"/>
      <c r="F893" s="217"/>
      <c r="G893" s="219"/>
      <c r="H893" s="91">
        <v>2130226</v>
      </c>
      <c r="I893" s="241" t="s">
        <v>1488</v>
      </c>
      <c r="J893" s="235">
        <v>0</v>
      </c>
      <c r="K893" s="29">
        <v>0</v>
      </c>
      <c r="L893" s="29">
        <v>0</v>
      </c>
      <c r="M893" s="236"/>
      <c r="N893" s="267">
        <v>0</v>
      </c>
      <c r="O893" s="237"/>
      <c r="P893" s="238"/>
      <c r="T893" s="252"/>
      <c r="V893" s="91" t="s">
        <v>1489</v>
      </c>
      <c r="W893" s="190" t="s">
        <v>1458</v>
      </c>
      <c r="X893" s="190">
        <v>0</v>
      </c>
      <c r="Y893" s="256"/>
    </row>
    <row r="894" spans="1:25" ht="18" customHeight="1">
      <c r="A894" s="218"/>
      <c r="B894" s="217"/>
      <c r="C894" s="217"/>
      <c r="D894" s="217"/>
      <c r="E894" s="219"/>
      <c r="F894" s="217"/>
      <c r="G894" s="219"/>
      <c r="H894" s="91">
        <v>2130227</v>
      </c>
      <c r="I894" s="241" t="s">
        <v>1490</v>
      </c>
      <c r="J894" s="235">
        <v>460</v>
      </c>
      <c r="K894" s="29">
        <v>476</v>
      </c>
      <c r="L894" s="29">
        <v>476</v>
      </c>
      <c r="M894" s="236">
        <f>+L894/K894</f>
        <v>1</v>
      </c>
      <c r="N894" s="29">
        <v>450</v>
      </c>
      <c r="O894" s="237">
        <f>+L894/N894-1</f>
        <v>0.057777777777777706</v>
      </c>
      <c r="P894" s="238"/>
      <c r="T894" s="252"/>
      <c r="V894" s="91" t="s">
        <v>1491</v>
      </c>
      <c r="W894" s="190" t="s">
        <v>1460</v>
      </c>
      <c r="X894" s="190">
        <v>0</v>
      </c>
      <c r="Y894" s="256"/>
    </row>
    <row r="895" spans="1:25" ht="18" customHeight="1">
      <c r="A895" s="218"/>
      <c r="B895" s="217"/>
      <c r="C895" s="217"/>
      <c r="D895" s="217"/>
      <c r="E895" s="219"/>
      <c r="F895" s="217"/>
      <c r="G895" s="219"/>
      <c r="H895" s="91">
        <v>2130308</v>
      </c>
      <c r="I895" s="229" t="s">
        <v>1492</v>
      </c>
      <c r="J895" s="235"/>
      <c r="K895" s="29"/>
      <c r="L895" s="29">
        <v>0</v>
      </c>
      <c r="M895" s="236"/>
      <c r="N895" s="267"/>
      <c r="O895" s="237"/>
      <c r="P895" s="238"/>
      <c r="T895" s="252"/>
      <c r="V895" s="91" t="s">
        <v>1493</v>
      </c>
      <c r="W895" s="190" t="s">
        <v>1494</v>
      </c>
      <c r="X895" s="190">
        <v>0</v>
      </c>
      <c r="Y895" s="257"/>
    </row>
    <row r="896" spans="1:25" ht="18" customHeight="1">
      <c r="A896" s="218"/>
      <c r="B896" s="217"/>
      <c r="C896" s="217"/>
      <c r="D896" s="217"/>
      <c r="E896" s="219"/>
      <c r="F896" s="217"/>
      <c r="G896" s="219"/>
      <c r="H896" s="91">
        <v>2130309</v>
      </c>
      <c r="I896" s="241" t="s">
        <v>1495</v>
      </c>
      <c r="J896" s="235"/>
      <c r="K896" s="235"/>
      <c r="L896" s="29">
        <v>0</v>
      </c>
      <c r="M896" s="236"/>
      <c r="N896" s="267"/>
      <c r="O896" s="237"/>
      <c r="P896" s="238"/>
      <c r="T896" s="252"/>
      <c r="V896" s="91" t="s">
        <v>1496</v>
      </c>
      <c r="W896" s="190" t="s">
        <v>1497</v>
      </c>
      <c r="X896" s="190">
        <v>0</v>
      </c>
      <c r="Y896" s="256"/>
    </row>
    <row r="897" spans="1:25" ht="18" customHeight="1">
      <c r="A897" s="218"/>
      <c r="B897" s="217"/>
      <c r="C897" s="217"/>
      <c r="D897" s="217"/>
      <c r="E897" s="219"/>
      <c r="F897" s="217"/>
      <c r="G897" s="219"/>
      <c r="H897" s="91">
        <v>2130310</v>
      </c>
      <c r="I897" s="241" t="s">
        <v>1498</v>
      </c>
      <c r="J897" s="235"/>
      <c r="K897" s="235"/>
      <c r="L897" s="29">
        <v>0</v>
      </c>
      <c r="M897" s="236"/>
      <c r="N897" s="267"/>
      <c r="O897" s="237"/>
      <c r="P897" s="238"/>
      <c r="T897" s="252"/>
      <c r="V897" s="91" t="s">
        <v>1499</v>
      </c>
      <c r="W897" s="190" t="s">
        <v>1500</v>
      </c>
      <c r="X897" s="190">
        <v>0</v>
      </c>
      <c r="Y897" s="256"/>
    </row>
    <row r="898" spans="1:25" ht="18" customHeight="1">
      <c r="A898" s="218"/>
      <c r="B898" s="217"/>
      <c r="C898" s="217"/>
      <c r="D898" s="217"/>
      <c r="E898" s="219"/>
      <c r="F898" s="217"/>
      <c r="G898" s="219"/>
      <c r="H898" s="91">
        <v>2130311</v>
      </c>
      <c r="I898" s="241" t="s">
        <v>1501</v>
      </c>
      <c r="J898" s="235"/>
      <c r="K898" s="235"/>
      <c r="L898" s="29">
        <v>0</v>
      </c>
      <c r="M898" s="236"/>
      <c r="N898" s="267"/>
      <c r="O898" s="237"/>
      <c r="P898" s="238"/>
      <c r="T898" s="252"/>
      <c r="V898" s="91" t="s">
        <v>1502</v>
      </c>
      <c r="W898" s="190" t="s">
        <v>1503</v>
      </c>
      <c r="X898" s="190">
        <v>0</v>
      </c>
      <c r="Y898" s="256"/>
    </row>
    <row r="899" spans="1:25" ht="18" customHeight="1">
      <c r="A899" s="218"/>
      <c r="B899" s="217"/>
      <c r="C899" s="217"/>
      <c r="D899" s="217"/>
      <c r="E899" s="219"/>
      <c r="F899" s="217"/>
      <c r="G899" s="219"/>
      <c r="H899" s="91">
        <v>2130312</v>
      </c>
      <c r="I899" s="241" t="s">
        <v>1504</v>
      </c>
      <c r="J899" s="235"/>
      <c r="K899" s="235"/>
      <c r="L899" s="29">
        <v>0</v>
      </c>
      <c r="M899" s="236"/>
      <c r="N899" s="267"/>
      <c r="O899" s="237"/>
      <c r="P899" s="238"/>
      <c r="T899" s="252"/>
      <c r="V899" s="91" t="s">
        <v>1505</v>
      </c>
      <c r="W899" s="190" t="s">
        <v>1506</v>
      </c>
      <c r="X899" s="190">
        <v>0</v>
      </c>
      <c r="Y899" s="256"/>
    </row>
    <row r="900" spans="1:25" ht="18" customHeight="1">
      <c r="A900" s="218"/>
      <c r="B900" s="217"/>
      <c r="C900" s="217"/>
      <c r="D900" s="217"/>
      <c r="E900" s="219"/>
      <c r="F900" s="217"/>
      <c r="G900" s="219"/>
      <c r="H900" s="91">
        <v>2130313</v>
      </c>
      <c r="I900" s="241" t="s">
        <v>1507</v>
      </c>
      <c r="J900" s="235"/>
      <c r="K900" s="235"/>
      <c r="L900" s="29">
        <v>0</v>
      </c>
      <c r="M900" s="236"/>
      <c r="N900" s="267"/>
      <c r="O900" s="237"/>
      <c r="P900" s="238"/>
      <c r="T900" s="252"/>
      <c r="V900" s="91" t="s">
        <v>1508</v>
      </c>
      <c r="W900" s="190" t="s">
        <v>1509</v>
      </c>
      <c r="X900" s="190">
        <v>0</v>
      </c>
      <c r="Y900" s="256"/>
    </row>
    <row r="901" spans="1:25" ht="18" customHeight="1">
      <c r="A901" s="218"/>
      <c r="B901" s="217"/>
      <c r="C901" s="217"/>
      <c r="D901" s="217"/>
      <c r="E901" s="219"/>
      <c r="F901" s="217"/>
      <c r="G901" s="219"/>
      <c r="H901" s="91">
        <v>2130314</v>
      </c>
      <c r="I901" s="241" t="s">
        <v>1510</v>
      </c>
      <c r="J901" s="235"/>
      <c r="K901" s="235"/>
      <c r="L901" s="29">
        <v>0</v>
      </c>
      <c r="M901" s="236"/>
      <c r="N901" s="267"/>
      <c r="O901" s="237"/>
      <c r="P901" s="238"/>
      <c r="T901" s="252"/>
      <c r="V901" s="245" t="s">
        <v>1429</v>
      </c>
      <c r="W901" s="190" t="s">
        <v>1511</v>
      </c>
      <c r="X901" s="190">
        <v>0</v>
      </c>
      <c r="Y901" s="256"/>
    </row>
    <row r="902" spans="1:25" ht="18" customHeight="1">
      <c r="A902" s="218"/>
      <c r="B902" s="217"/>
      <c r="C902" s="217"/>
      <c r="D902" s="217"/>
      <c r="E902" s="219"/>
      <c r="F902" s="217"/>
      <c r="G902" s="219"/>
      <c r="H902" s="91">
        <v>2130321</v>
      </c>
      <c r="I902" s="229" t="s">
        <v>1512</v>
      </c>
      <c r="J902" s="235"/>
      <c r="K902" s="29"/>
      <c r="L902" s="29">
        <v>0</v>
      </c>
      <c r="M902" s="236"/>
      <c r="N902" s="242"/>
      <c r="O902" s="237"/>
      <c r="P902" s="238"/>
      <c r="T902" s="252"/>
      <c r="V902" s="91" t="s">
        <v>1513</v>
      </c>
      <c r="W902" s="190" t="s">
        <v>1480</v>
      </c>
      <c r="X902" s="190">
        <v>0</v>
      </c>
      <c r="Y902" s="257"/>
    </row>
    <row r="903" spans="1:25" ht="18" customHeight="1">
      <c r="A903" s="218"/>
      <c r="B903" s="217"/>
      <c r="C903" s="217"/>
      <c r="D903" s="217"/>
      <c r="E903" s="219"/>
      <c r="F903" s="217"/>
      <c r="G903" s="219"/>
      <c r="H903" s="91">
        <v>2130322</v>
      </c>
      <c r="I903" s="241" t="s">
        <v>1514</v>
      </c>
      <c r="J903" s="235"/>
      <c r="K903" s="235"/>
      <c r="L903" s="29">
        <v>0</v>
      </c>
      <c r="M903" s="236"/>
      <c r="N903" s="267"/>
      <c r="O903" s="237"/>
      <c r="P903" s="238"/>
      <c r="T903" s="252"/>
      <c r="V903" s="91" t="s">
        <v>1515</v>
      </c>
      <c r="W903" s="190" t="s">
        <v>1481</v>
      </c>
      <c r="X903" s="190">
        <v>0</v>
      </c>
      <c r="Y903" s="256"/>
    </row>
    <row r="904" spans="1:25" ht="18" customHeight="1">
      <c r="A904" s="218"/>
      <c r="B904" s="217"/>
      <c r="C904" s="217"/>
      <c r="D904" s="217"/>
      <c r="E904" s="219"/>
      <c r="F904" s="217"/>
      <c r="G904" s="219"/>
      <c r="H904" s="91">
        <v>2130331</v>
      </c>
      <c r="I904" s="241" t="s">
        <v>1516</v>
      </c>
      <c r="J904" s="235"/>
      <c r="K904" s="235"/>
      <c r="L904" s="29">
        <v>0</v>
      </c>
      <c r="M904" s="236"/>
      <c r="N904" s="267"/>
      <c r="O904" s="237"/>
      <c r="P904" s="238"/>
      <c r="T904" s="252"/>
      <c r="V904" s="91" t="s">
        <v>1517</v>
      </c>
      <c r="W904" s="190" t="s">
        <v>1482</v>
      </c>
      <c r="X904" s="190">
        <v>0</v>
      </c>
      <c r="Y904" s="256"/>
    </row>
    <row r="905" spans="1:25" ht="18" customHeight="1">
      <c r="A905" s="218"/>
      <c r="B905" s="217"/>
      <c r="C905" s="217"/>
      <c r="D905" s="217"/>
      <c r="E905" s="219"/>
      <c r="F905" s="217"/>
      <c r="G905" s="219"/>
      <c r="H905" s="91">
        <v>2130332</v>
      </c>
      <c r="I905" s="229" t="s">
        <v>36</v>
      </c>
      <c r="J905" s="273">
        <f>+SUM(J906,,J929,J939,J949,J954,J961,J966)</f>
        <v>2324</v>
      </c>
      <c r="K905" s="273">
        <f>+SUM(K906,,K929,K939,K949,K954,K961,K966)</f>
        <v>2746</v>
      </c>
      <c r="L905" s="273">
        <f>+SUM(L906,,L929,L939,L949,L954,L961,L966)</f>
        <v>2746</v>
      </c>
      <c r="M905" s="231">
        <f>+L905/K905</f>
        <v>1</v>
      </c>
      <c r="N905" s="273">
        <f>+SUM(N906,,N929,N939,N949,N954,N961,N966)</f>
        <v>1685</v>
      </c>
      <c r="O905" s="232">
        <f>+L905/N905-1</f>
        <v>0.629673590504451</v>
      </c>
      <c r="P905" s="233"/>
      <c r="Q905" s="186"/>
      <c r="R905" s="186"/>
      <c r="S905" s="186"/>
      <c r="T905" s="251"/>
      <c r="U905" s="186"/>
      <c r="V905" s="245" t="s">
        <v>1518</v>
      </c>
      <c r="W905" s="186" t="s">
        <v>1484</v>
      </c>
      <c r="X905" s="186">
        <v>0</v>
      </c>
      <c r="Y905" s="255"/>
    </row>
    <row r="906" spans="1:25" ht="18" customHeight="1">
      <c r="A906" s="218"/>
      <c r="B906" s="217"/>
      <c r="C906" s="217"/>
      <c r="D906" s="217"/>
      <c r="E906" s="219"/>
      <c r="F906" s="217"/>
      <c r="G906" s="219"/>
      <c r="H906" s="91">
        <v>2130333</v>
      </c>
      <c r="I906" s="229" t="s">
        <v>1519</v>
      </c>
      <c r="J906" s="235">
        <v>2324</v>
      </c>
      <c r="K906" s="29">
        <v>2746</v>
      </c>
      <c r="L906" s="29">
        <v>2746</v>
      </c>
      <c r="M906" s="236">
        <f>+L906/K906</f>
        <v>1</v>
      </c>
      <c r="N906" s="242">
        <v>1685</v>
      </c>
      <c r="O906" s="237">
        <f>+L906/N906-1</f>
        <v>0.629673590504451</v>
      </c>
      <c r="P906" s="238"/>
      <c r="T906" s="252"/>
      <c r="V906" s="91" t="s">
        <v>1520</v>
      </c>
      <c r="W906" s="190" t="s">
        <v>1486</v>
      </c>
      <c r="X906" s="190">
        <v>0</v>
      </c>
      <c r="Y906" s="257"/>
    </row>
    <row r="907" spans="1:25" ht="18" customHeight="1">
      <c r="A907" s="218"/>
      <c r="B907" s="217"/>
      <c r="C907" s="217"/>
      <c r="D907" s="217"/>
      <c r="E907" s="219"/>
      <c r="F907" s="217"/>
      <c r="G907" s="219"/>
      <c r="H907" s="91">
        <v>2130334</v>
      </c>
      <c r="I907" s="241" t="s">
        <v>1287</v>
      </c>
      <c r="J907" s="235">
        <v>52</v>
      </c>
      <c r="K907" s="29">
        <v>48</v>
      </c>
      <c r="L907" s="29">
        <v>48</v>
      </c>
      <c r="M907" s="236">
        <f>+L907/K907</f>
        <v>1</v>
      </c>
      <c r="N907" s="242">
        <v>348</v>
      </c>
      <c r="O907" s="237">
        <f>+L907/N907-1</f>
        <v>-0.8620689655172413</v>
      </c>
      <c r="P907" s="238"/>
      <c r="T907" s="252"/>
      <c r="V907" s="91" t="s">
        <v>1521</v>
      </c>
      <c r="W907" s="190" t="s">
        <v>1488</v>
      </c>
      <c r="X907" s="190">
        <v>0</v>
      </c>
      <c r="Y907" s="256"/>
    </row>
    <row r="908" spans="1:25" ht="18" customHeight="1">
      <c r="A908" s="218"/>
      <c r="B908" s="217"/>
      <c r="C908" s="217"/>
      <c r="D908" s="217"/>
      <c r="E908" s="219"/>
      <c r="F908" s="217"/>
      <c r="G908" s="219"/>
      <c r="H908" s="91">
        <v>2130335</v>
      </c>
      <c r="I908" s="241" t="s">
        <v>1289</v>
      </c>
      <c r="J908" s="235">
        <v>2272</v>
      </c>
      <c r="K908" s="29">
        <v>2284</v>
      </c>
      <c r="L908" s="29">
        <v>2284</v>
      </c>
      <c r="M908" s="236">
        <f>+L908/K908</f>
        <v>1</v>
      </c>
      <c r="N908" s="266">
        <v>1337</v>
      </c>
      <c r="O908" s="237">
        <f>+L908/N908-1</f>
        <v>0.7083021690351534</v>
      </c>
      <c r="P908" s="238"/>
      <c r="T908" s="252"/>
      <c r="V908" s="245" t="s">
        <v>1432</v>
      </c>
      <c r="W908" s="190" t="s">
        <v>1490</v>
      </c>
      <c r="X908" s="190">
        <v>0</v>
      </c>
      <c r="Y908" s="256"/>
    </row>
    <row r="909" spans="1:25" ht="18" customHeight="1">
      <c r="A909" s="218"/>
      <c r="B909" s="217"/>
      <c r="C909" s="217"/>
      <c r="D909" s="217"/>
      <c r="E909" s="219"/>
      <c r="F909" s="217"/>
      <c r="G909" s="219"/>
      <c r="H909" s="91">
        <v>2130399</v>
      </c>
      <c r="I909" s="241" t="s">
        <v>1291</v>
      </c>
      <c r="J909" s="235">
        <v>0</v>
      </c>
      <c r="K909" s="29">
        <v>0</v>
      </c>
      <c r="L909" s="29">
        <v>0</v>
      </c>
      <c r="M909" s="236"/>
      <c r="N909" s="266">
        <v>0</v>
      </c>
      <c r="O909" s="237"/>
      <c r="P909" s="238"/>
      <c r="T909" s="252"/>
      <c r="V909" s="91" t="s">
        <v>121</v>
      </c>
      <c r="W909" s="190" t="s">
        <v>1522</v>
      </c>
      <c r="X909" s="190">
        <v>0</v>
      </c>
      <c r="Y909" s="256"/>
    </row>
    <row r="910" spans="1:25" ht="18" customHeight="1">
      <c r="A910" s="218"/>
      <c r="B910" s="217"/>
      <c r="C910" s="217"/>
      <c r="D910" s="217"/>
      <c r="E910" s="219"/>
      <c r="F910" s="217"/>
      <c r="G910" s="219"/>
      <c r="H910" s="91">
        <v>21304</v>
      </c>
      <c r="I910" s="241" t="s">
        <v>1523</v>
      </c>
      <c r="J910" s="235"/>
      <c r="K910" s="29">
        <v>0</v>
      </c>
      <c r="L910" s="29">
        <v>0</v>
      </c>
      <c r="M910" s="236"/>
      <c r="N910" s="266">
        <v>0</v>
      </c>
      <c r="O910" s="237"/>
      <c r="P910" s="238"/>
      <c r="T910" s="252"/>
      <c r="V910" s="91" t="s">
        <v>91</v>
      </c>
      <c r="W910" s="190" t="s">
        <v>1524</v>
      </c>
      <c r="X910" s="190">
        <v>0</v>
      </c>
      <c r="Y910" s="256"/>
    </row>
    <row r="911" spans="1:25" ht="18" customHeight="1">
      <c r="A911" s="218"/>
      <c r="B911" s="217"/>
      <c r="C911" s="217"/>
      <c r="D911" s="217"/>
      <c r="E911" s="219"/>
      <c r="F911" s="217"/>
      <c r="G911" s="219"/>
      <c r="H911" s="91">
        <v>2130401</v>
      </c>
      <c r="I911" s="241" t="s">
        <v>1525</v>
      </c>
      <c r="J911" s="235"/>
      <c r="K911" s="29">
        <v>0</v>
      </c>
      <c r="L911" s="29">
        <v>0</v>
      </c>
      <c r="M911" s="236"/>
      <c r="N911" s="267">
        <v>0</v>
      </c>
      <c r="O911" s="237"/>
      <c r="P911" s="238"/>
      <c r="T911" s="252"/>
      <c r="V911" s="91" t="s">
        <v>94</v>
      </c>
      <c r="W911" s="190" t="s">
        <v>1526</v>
      </c>
      <c r="X911" s="190">
        <v>0</v>
      </c>
      <c r="Y911" s="256"/>
    </row>
    <row r="912" spans="1:25" ht="18" customHeight="1">
      <c r="A912" s="218"/>
      <c r="B912" s="217"/>
      <c r="C912" s="217"/>
      <c r="D912" s="217"/>
      <c r="E912" s="219"/>
      <c r="F912" s="217"/>
      <c r="G912" s="219"/>
      <c r="H912" s="91">
        <v>2130402</v>
      </c>
      <c r="I912" s="241" t="s">
        <v>1527</v>
      </c>
      <c r="J912" s="235"/>
      <c r="K912" s="29">
        <v>0</v>
      </c>
      <c r="L912" s="29">
        <v>0</v>
      </c>
      <c r="M912" s="236"/>
      <c r="N912" s="242">
        <v>0</v>
      </c>
      <c r="O912" s="237"/>
      <c r="P912" s="238"/>
      <c r="T912" s="252"/>
      <c r="V912" s="91" t="s">
        <v>1528</v>
      </c>
      <c r="W912" s="190" t="s">
        <v>1529</v>
      </c>
      <c r="X912" s="190">
        <v>0</v>
      </c>
      <c r="Y912" s="256"/>
    </row>
    <row r="913" spans="1:25" ht="18" customHeight="1">
      <c r="A913" s="218"/>
      <c r="B913" s="217"/>
      <c r="C913" s="217"/>
      <c r="D913" s="217"/>
      <c r="E913" s="219"/>
      <c r="F913" s="217"/>
      <c r="G913" s="219"/>
      <c r="H913" s="91">
        <v>2130403</v>
      </c>
      <c r="I913" s="241" t="s">
        <v>1530</v>
      </c>
      <c r="J913" s="235"/>
      <c r="K913" s="29">
        <v>0</v>
      </c>
      <c r="L913" s="29">
        <v>0</v>
      </c>
      <c r="M913" s="236"/>
      <c r="N913" s="242">
        <v>0</v>
      </c>
      <c r="O913" s="237"/>
      <c r="P913" s="238"/>
      <c r="T913" s="252"/>
      <c r="V913" s="91" t="s">
        <v>1531</v>
      </c>
      <c r="W913" s="190" t="s">
        <v>1532</v>
      </c>
      <c r="X913" s="190">
        <v>0</v>
      </c>
      <c r="Y913" s="256"/>
    </row>
    <row r="914" spans="1:25" ht="18" customHeight="1">
      <c r="A914" s="218"/>
      <c r="B914" s="217"/>
      <c r="C914" s="217"/>
      <c r="D914" s="217"/>
      <c r="E914" s="219"/>
      <c r="F914" s="217"/>
      <c r="G914" s="219"/>
      <c r="H914" s="91">
        <v>2130404</v>
      </c>
      <c r="I914" s="241" t="s">
        <v>1533</v>
      </c>
      <c r="J914" s="235"/>
      <c r="K914" s="29">
        <v>0</v>
      </c>
      <c r="L914" s="29">
        <v>0</v>
      </c>
      <c r="M914" s="236"/>
      <c r="N914" s="242">
        <v>0</v>
      </c>
      <c r="O914" s="237"/>
      <c r="P914" s="238"/>
      <c r="T914" s="252"/>
      <c r="V914" s="91" t="s">
        <v>1534</v>
      </c>
      <c r="W914" s="190" t="s">
        <v>1535</v>
      </c>
      <c r="X914" s="190">
        <v>0</v>
      </c>
      <c r="Y914" s="256"/>
    </row>
    <row r="915" spans="1:25" ht="18" customHeight="1">
      <c r="A915" s="218"/>
      <c r="B915" s="217"/>
      <c r="C915" s="217"/>
      <c r="D915" s="217"/>
      <c r="E915" s="219"/>
      <c r="F915" s="217"/>
      <c r="G915" s="219"/>
      <c r="H915" s="91">
        <v>2130405</v>
      </c>
      <c r="I915" s="241" t="s">
        <v>1536</v>
      </c>
      <c r="J915" s="235"/>
      <c r="K915" s="29">
        <v>0</v>
      </c>
      <c r="L915" s="29">
        <v>0</v>
      </c>
      <c r="M915" s="236"/>
      <c r="N915" s="242">
        <v>0</v>
      </c>
      <c r="O915" s="237"/>
      <c r="P915" s="238"/>
      <c r="T915" s="252"/>
      <c r="V915" s="91" t="s">
        <v>1537</v>
      </c>
      <c r="W915" s="190" t="s">
        <v>1538</v>
      </c>
      <c r="X915" s="190">
        <v>0</v>
      </c>
      <c r="Y915" s="256"/>
    </row>
    <row r="916" spans="1:25" ht="18" customHeight="1">
      <c r="A916" s="218"/>
      <c r="B916" s="217"/>
      <c r="C916" s="217"/>
      <c r="D916" s="217"/>
      <c r="E916" s="219"/>
      <c r="F916" s="217"/>
      <c r="G916" s="219"/>
      <c r="H916" s="91">
        <v>2130406</v>
      </c>
      <c r="I916" s="241" t="s">
        <v>1539</v>
      </c>
      <c r="J916" s="235"/>
      <c r="K916" s="29">
        <v>0</v>
      </c>
      <c r="L916" s="29">
        <v>0</v>
      </c>
      <c r="M916" s="236"/>
      <c r="N916" s="242">
        <v>0</v>
      </c>
      <c r="O916" s="237"/>
      <c r="P916" s="238"/>
      <c r="T916" s="252"/>
      <c r="V916" s="91" t="s">
        <v>1540</v>
      </c>
      <c r="W916" s="190" t="s">
        <v>1541</v>
      </c>
      <c r="X916" s="190">
        <v>0</v>
      </c>
      <c r="Y916" s="256"/>
    </row>
    <row r="917" spans="1:25" ht="18" customHeight="1">
      <c r="A917" s="218"/>
      <c r="B917" s="217"/>
      <c r="C917" s="217"/>
      <c r="D917" s="217"/>
      <c r="E917" s="219"/>
      <c r="F917" s="217"/>
      <c r="G917" s="219"/>
      <c r="H917" s="91">
        <v>2130407</v>
      </c>
      <c r="I917" s="241" t="s">
        <v>1542</v>
      </c>
      <c r="J917" s="235"/>
      <c r="K917" s="29">
        <v>0</v>
      </c>
      <c r="L917" s="29">
        <v>0</v>
      </c>
      <c r="M917" s="236"/>
      <c r="N917" s="242">
        <v>0</v>
      </c>
      <c r="O917" s="237"/>
      <c r="P917" s="238"/>
      <c r="T917" s="252"/>
      <c r="V917" s="91" t="s">
        <v>1543</v>
      </c>
      <c r="W917" s="190" t="s">
        <v>1544</v>
      </c>
      <c r="X917" s="190">
        <v>0</v>
      </c>
      <c r="Y917" s="256"/>
    </row>
    <row r="918" spans="1:25" ht="18" customHeight="1">
      <c r="A918" s="218"/>
      <c r="B918" s="217"/>
      <c r="C918" s="217"/>
      <c r="D918" s="217"/>
      <c r="E918" s="219"/>
      <c r="F918" s="217"/>
      <c r="G918" s="219"/>
      <c r="H918" s="91">
        <v>2130408</v>
      </c>
      <c r="I918" s="241" t="s">
        <v>1545</v>
      </c>
      <c r="J918" s="235"/>
      <c r="K918" s="29">
        <v>0</v>
      </c>
      <c r="L918" s="29">
        <v>0</v>
      </c>
      <c r="M918" s="236"/>
      <c r="N918" s="242">
        <v>0</v>
      </c>
      <c r="O918" s="237"/>
      <c r="P918" s="238"/>
      <c r="T918" s="252"/>
      <c r="V918" s="91" t="s">
        <v>1546</v>
      </c>
      <c r="W918" s="190" t="s">
        <v>1547</v>
      </c>
      <c r="X918" s="190">
        <v>0</v>
      </c>
      <c r="Y918" s="256"/>
    </row>
    <row r="919" spans="1:25" ht="18" customHeight="1">
      <c r="A919" s="218"/>
      <c r="B919" s="217"/>
      <c r="C919" s="217"/>
      <c r="D919" s="217"/>
      <c r="E919" s="219"/>
      <c r="F919" s="217"/>
      <c r="G919" s="219"/>
      <c r="H919" s="91">
        <v>2130409</v>
      </c>
      <c r="I919" s="241" t="s">
        <v>1548</v>
      </c>
      <c r="J919" s="235"/>
      <c r="K919" s="29">
        <v>0</v>
      </c>
      <c r="L919" s="29">
        <v>0</v>
      </c>
      <c r="M919" s="236"/>
      <c r="N919" s="266">
        <v>0</v>
      </c>
      <c r="O919" s="237"/>
      <c r="P919" s="238"/>
      <c r="T919" s="252"/>
      <c r="V919" s="245" t="s">
        <v>1435</v>
      </c>
      <c r="W919" s="190" t="s">
        <v>1549</v>
      </c>
      <c r="X919" s="190">
        <v>0</v>
      </c>
      <c r="Y919" s="256"/>
    </row>
    <row r="920" spans="1:25" ht="18" customHeight="1">
      <c r="A920" s="218"/>
      <c r="B920" s="217"/>
      <c r="C920" s="217"/>
      <c r="D920" s="217"/>
      <c r="E920" s="219"/>
      <c r="F920" s="217"/>
      <c r="G920" s="219"/>
      <c r="H920" s="91">
        <v>2130499</v>
      </c>
      <c r="I920" s="241" t="s">
        <v>1550</v>
      </c>
      <c r="J920" s="235"/>
      <c r="K920" s="29">
        <v>0</v>
      </c>
      <c r="L920" s="29">
        <v>0</v>
      </c>
      <c r="M920" s="236"/>
      <c r="N920" s="266">
        <v>0</v>
      </c>
      <c r="O920" s="237"/>
      <c r="P920" s="238"/>
      <c r="T920" s="252"/>
      <c r="V920" s="91" t="s">
        <v>741</v>
      </c>
      <c r="W920" s="190" t="s">
        <v>1551</v>
      </c>
      <c r="X920" s="190">
        <v>0</v>
      </c>
      <c r="Y920" s="256"/>
    </row>
    <row r="921" spans="1:25" ht="18" customHeight="1">
      <c r="A921" s="218"/>
      <c r="B921" s="217"/>
      <c r="C921" s="217"/>
      <c r="D921" s="217"/>
      <c r="E921" s="219"/>
      <c r="F921" s="217"/>
      <c r="G921" s="219"/>
      <c r="H921" s="91">
        <v>21305</v>
      </c>
      <c r="I921" s="241" t="s">
        <v>1552</v>
      </c>
      <c r="J921" s="235"/>
      <c r="K921" s="29">
        <v>0</v>
      </c>
      <c r="L921" s="29">
        <v>0</v>
      </c>
      <c r="M921" s="236"/>
      <c r="N921" s="266">
        <v>0</v>
      </c>
      <c r="O921" s="237"/>
      <c r="P921" s="238"/>
      <c r="T921" s="252"/>
      <c r="V921" s="91" t="s">
        <v>1553</v>
      </c>
      <c r="W921" s="190" t="s">
        <v>1554</v>
      </c>
      <c r="X921" s="190">
        <v>0</v>
      </c>
      <c r="Y921" s="256"/>
    </row>
    <row r="922" spans="1:25" ht="18" customHeight="1">
      <c r="A922" s="218"/>
      <c r="B922" s="217"/>
      <c r="C922" s="217"/>
      <c r="D922" s="217"/>
      <c r="E922" s="219"/>
      <c r="F922" s="217"/>
      <c r="G922" s="219"/>
      <c r="H922" s="91">
        <v>2130501</v>
      </c>
      <c r="I922" s="241" t="s">
        <v>1555</v>
      </c>
      <c r="J922" s="235"/>
      <c r="K922" s="29">
        <v>0</v>
      </c>
      <c r="L922" s="29">
        <v>0</v>
      </c>
      <c r="M922" s="236"/>
      <c r="N922" s="266">
        <v>0</v>
      </c>
      <c r="O922" s="237"/>
      <c r="P922" s="238"/>
      <c r="T922" s="252"/>
      <c r="V922" s="91" t="s">
        <v>1556</v>
      </c>
      <c r="W922" s="190" t="s">
        <v>1492</v>
      </c>
      <c r="X922" s="190">
        <v>5243.25</v>
      </c>
      <c r="Y922" s="256"/>
    </row>
    <row r="923" spans="1:25" ht="18" customHeight="1">
      <c r="A923" s="218"/>
      <c r="B923" s="217"/>
      <c r="C923" s="217"/>
      <c r="D923" s="217"/>
      <c r="E923" s="219"/>
      <c r="F923" s="217"/>
      <c r="G923" s="219"/>
      <c r="H923" s="91">
        <v>2130502</v>
      </c>
      <c r="I923" s="241" t="s">
        <v>1557</v>
      </c>
      <c r="J923" s="235"/>
      <c r="K923" s="29">
        <v>0</v>
      </c>
      <c r="L923" s="29">
        <v>0</v>
      </c>
      <c r="M923" s="236"/>
      <c r="N923" s="242">
        <v>0</v>
      </c>
      <c r="O923" s="237"/>
      <c r="P923" s="238"/>
      <c r="T923" s="252"/>
      <c r="V923" s="91" t="s">
        <v>1558</v>
      </c>
      <c r="W923" s="190" t="s">
        <v>1495</v>
      </c>
      <c r="X923" s="190">
        <v>4869</v>
      </c>
      <c r="Y923" s="256"/>
    </row>
    <row r="924" spans="1:25" ht="18" customHeight="1">
      <c r="A924" s="218"/>
      <c r="B924" s="217"/>
      <c r="C924" s="217"/>
      <c r="D924" s="217"/>
      <c r="E924" s="219"/>
      <c r="F924" s="217"/>
      <c r="G924" s="219"/>
      <c r="H924" s="91">
        <v>2130503</v>
      </c>
      <c r="I924" s="241" t="s">
        <v>1559</v>
      </c>
      <c r="J924" s="235"/>
      <c r="K924" s="29">
        <v>0</v>
      </c>
      <c r="L924" s="29">
        <v>0</v>
      </c>
      <c r="M924" s="236"/>
      <c r="N924" s="266">
        <v>0</v>
      </c>
      <c r="O924" s="237"/>
      <c r="P924" s="238"/>
      <c r="T924" s="252"/>
      <c r="V924" s="91" t="s">
        <v>1560</v>
      </c>
      <c r="W924" s="190" t="s">
        <v>1498</v>
      </c>
      <c r="X924" s="190">
        <v>0</v>
      </c>
      <c r="Y924" s="256"/>
    </row>
    <row r="925" spans="1:25" ht="18" customHeight="1">
      <c r="A925" s="218"/>
      <c r="B925" s="217"/>
      <c r="C925" s="217"/>
      <c r="D925" s="217"/>
      <c r="E925" s="219"/>
      <c r="F925" s="217"/>
      <c r="G925" s="219"/>
      <c r="H925" s="91">
        <v>2130504</v>
      </c>
      <c r="I925" s="241" t="s">
        <v>1561</v>
      </c>
      <c r="J925" s="235"/>
      <c r="K925" s="29">
        <v>0</v>
      </c>
      <c r="L925" s="29">
        <v>0</v>
      </c>
      <c r="M925" s="236"/>
      <c r="N925" s="266">
        <v>0</v>
      </c>
      <c r="O925" s="237"/>
      <c r="P925" s="238"/>
      <c r="T925" s="252"/>
      <c r="V925" s="245" t="s">
        <v>1438</v>
      </c>
      <c r="W925" s="190" t="s">
        <v>1501</v>
      </c>
      <c r="X925" s="190">
        <v>0</v>
      </c>
      <c r="Y925" s="256"/>
    </row>
    <row r="926" spans="1:25" ht="18" customHeight="1">
      <c r="A926" s="218"/>
      <c r="B926" s="217"/>
      <c r="C926" s="217"/>
      <c r="D926" s="217"/>
      <c r="E926" s="219"/>
      <c r="F926" s="217"/>
      <c r="G926" s="219"/>
      <c r="H926" s="91">
        <v>2130505</v>
      </c>
      <c r="I926" s="241" t="s">
        <v>1562</v>
      </c>
      <c r="J926" s="235"/>
      <c r="K926" s="29">
        <v>0</v>
      </c>
      <c r="L926" s="29">
        <v>0</v>
      </c>
      <c r="M926" s="236"/>
      <c r="N926" s="266">
        <v>0</v>
      </c>
      <c r="O926" s="237"/>
      <c r="P926" s="238"/>
      <c r="T926" s="252"/>
      <c r="V926" s="91" t="s">
        <v>1563</v>
      </c>
      <c r="W926" s="190" t="s">
        <v>1504</v>
      </c>
      <c r="X926" s="190">
        <v>374.25</v>
      </c>
      <c r="Y926" s="256"/>
    </row>
    <row r="927" spans="1:25" ht="18" customHeight="1">
      <c r="A927" s="218"/>
      <c r="B927" s="217"/>
      <c r="C927" s="217"/>
      <c r="D927" s="217"/>
      <c r="E927" s="219"/>
      <c r="F927" s="217"/>
      <c r="G927" s="219"/>
      <c r="H927" s="91">
        <v>2130506</v>
      </c>
      <c r="I927" s="241" t="s">
        <v>1564</v>
      </c>
      <c r="J927" s="235"/>
      <c r="K927" s="29">
        <v>0</v>
      </c>
      <c r="L927" s="29">
        <v>0</v>
      </c>
      <c r="M927" s="236"/>
      <c r="N927" s="266">
        <v>0</v>
      </c>
      <c r="O927" s="237"/>
      <c r="P927" s="238"/>
      <c r="T927" s="252"/>
      <c r="V927" s="91" t="s">
        <v>1565</v>
      </c>
      <c r="W927" s="190" t="s">
        <v>1507</v>
      </c>
      <c r="X927" s="190">
        <v>0</v>
      </c>
      <c r="Y927" s="256"/>
    </row>
    <row r="928" spans="1:25" ht="18" customHeight="1">
      <c r="A928" s="218"/>
      <c r="B928" s="217"/>
      <c r="C928" s="217"/>
      <c r="D928" s="217"/>
      <c r="E928" s="219"/>
      <c r="F928" s="217"/>
      <c r="G928" s="219"/>
      <c r="H928" s="91">
        <v>2130507</v>
      </c>
      <c r="I928" s="241" t="s">
        <v>1566</v>
      </c>
      <c r="J928" s="235"/>
      <c r="K928" s="29">
        <v>414</v>
      </c>
      <c r="L928" s="29">
        <v>414</v>
      </c>
      <c r="M928" s="236">
        <f>+L928/K928</f>
        <v>1</v>
      </c>
      <c r="N928" s="267">
        <v>0</v>
      </c>
      <c r="O928" s="237"/>
      <c r="P928" s="238"/>
      <c r="T928" s="252"/>
      <c r="V928" s="91" t="s">
        <v>1567</v>
      </c>
      <c r="W928" s="190" t="s">
        <v>1510</v>
      </c>
      <c r="X928" s="190">
        <v>0</v>
      </c>
      <c r="Y928" s="256"/>
    </row>
    <row r="929" spans="1:25" ht="18" customHeight="1">
      <c r="A929" s="218"/>
      <c r="B929" s="217"/>
      <c r="C929" s="217"/>
      <c r="D929" s="217"/>
      <c r="E929" s="219"/>
      <c r="F929" s="217"/>
      <c r="G929" s="219"/>
      <c r="H929" s="91">
        <v>2130508</v>
      </c>
      <c r="I929" s="229" t="s">
        <v>1568</v>
      </c>
      <c r="J929" s="235"/>
      <c r="K929" s="29">
        <v>0</v>
      </c>
      <c r="L929" s="29">
        <v>0</v>
      </c>
      <c r="M929" s="236"/>
      <c r="N929" s="266"/>
      <c r="O929" s="237"/>
      <c r="P929" s="238"/>
      <c r="T929" s="252"/>
      <c r="V929" s="91" t="s">
        <v>1569</v>
      </c>
      <c r="W929" s="190" t="s">
        <v>1570</v>
      </c>
      <c r="X929" s="190">
        <v>0</v>
      </c>
      <c r="Y929" s="256"/>
    </row>
    <row r="930" spans="1:25" ht="18" customHeight="1">
      <c r="A930" s="218"/>
      <c r="B930" s="217"/>
      <c r="C930" s="217"/>
      <c r="D930" s="217"/>
      <c r="E930" s="219"/>
      <c r="F930" s="217"/>
      <c r="G930" s="219"/>
      <c r="H930" s="91">
        <v>2130550</v>
      </c>
      <c r="I930" s="241" t="s">
        <v>1287</v>
      </c>
      <c r="J930" s="235"/>
      <c r="K930" s="29">
        <v>0</v>
      </c>
      <c r="L930" s="29">
        <v>0</v>
      </c>
      <c r="M930" s="236"/>
      <c r="N930" s="266"/>
      <c r="O930" s="237"/>
      <c r="P930" s="238"/>
      <c r="T930" s="252"/>
      <c r="V930" s="91" t="s">
        <v>1571</v>
      </c>
      <c r="W930" s="190" t="s">
        <v>1572</v>
      </c>
      <c r="X930" s="190">
        <v>0</v>
      </c>
      <c r="Y930" s="256"/>
    </row>
    <row r="931" spans="1:25" ht="18" customHeight="1">
      <c r="A931" s="218"/>
      <c r="B931" s="217"/>
      <c r="C931" s="217"/>
      <c r="D931" s="217"/>
      <c r="E931" s="219"/>
      <c r="F931" s="217"/>
      <c r="G931" s="219"/>
      <c r="H931" s="91">
        <v>2130599</v>
      </c>
      <c r="I931" s="241" t="s">
        <v>1289</v>
      </c>
      <c r="J931" s="235"/>
      <c r="K931" s="29">
        <v>0</v>
      </c>
      <c r="L931" s="29">
        <v>0</v>
      </c>
      <c r="M931" s="236"/>
      <c r="N931" s="266"/>
      <c r="O931" s="237"/>
      <c r="P931" s="238"/>
      <c r="T931" s="278"/>
      <c r="V931" s="279" t="s">
        <v>1573</v>
      </c>
      <c r="W931" s="190" t="s">
        <v>1574</v>
      </c>
      <c r="X931" s="190">
        <v>0</v>
      </c>
      <c r="Y931" s="280"/>
    </row>
    <row r="932" spans="1:25" ht="18" customHeight="1">
      <c r="A932" s="218"/>
      <c r="B932" s="217"/>
      <c r="C932" s="217"/>
      <c r="D932" s="217"/>
      <c r="E932" s="219"/>
      <c r="F932" s="217"/>
      <c r="G932" s="219"/>
      <c r="H932" s="91">
        <v>21306</v>
      </c>
      <c r="I932" s="241" t="s">
        <v>1291</v>
      </c>
      <c r="J932" s="235"/>
      <c r="K932" s="29">
        <v>0</v>
      </c>
      <c r="L932" s="29">
        <v>0</v>
      </c>
      <c r="M932" s="236"/>
      <c r="N932" s="266"/>
      <c r="O932" s="237"/>
      <c r="P932" s="238"/>
      <c r="Q932" s="215"/>
      <c r="R932" s="215"/>
      <c r="S932" s="215"/>
      <c r="T932" s="26"/>
      <c r="U932" s="215"/>
      <c r="V932" s="245" t="s">
        <v>1575</v>
      </c>
      <c r="W932" s="215" t="s">
        <v>1576</v>
      </c>
      <c r="X932" s="215">
        <v>0</v>
      </c>
      <c r="Y932" s="256"/>
    </row>
    <row r="933" spans="1:25" ht="18" customHeight="1">
      <c r="A933" s="218"/>
      <c r="B933" s="217"/>
      <c r="C933" s="217"/>
      <c r="D933" s="217"/>
      <c r="E933" s="219"/>
      <c r="F933" s="217"/>
      <c r="G933" s="219"/>
      <c r="H933" s="91">
        <v>2130601</v>
      </c>
      <c r="I933" s="241" t="s">
        <v>1577</v>
      </c>
      <c r="J933" s="235"/>
      <c r="K933" s="29">
        <v>0</v>
      </c>
      <c r="L933" s="29">
        <v>0</v>
      </c>
      <c r="M933" s="236"/>
      <c r="N933" s="266"/>
      <c r="O933" s="237"/>
      <c r="P933" s="238"/>
      <c r="Q933" s="215"/>
      <c r="R933" s="215"/>
      <c r="S933" s="215"/>
      <c r="T933" s="26"/>
      <c r="U933" s="215"/>
      <c r="V933" s="91" t="s">
        <v>1578</v>
      </c>
      <c r="W933" s="215" t="s">
        <v>1512</v>
      </c>
      <c r="X933" s="215">
        <v>79634.6</v>
      </c>
      <c r="Y933" s="256"/>
    </row>
    <row r="934" spans="1:25" ht="18" customHeight="1">
      <c r="A934" s="218"/>
      <c r="B934" s="217"/>
      <c r="C934" s="217"/>
      <c r="D934" s="217"/>
      <c r="E934" s="219"/>
      <c r="F934" s="217"/>
      <c r="G934" s="219"/>
      <c r="H934" s="91">
        <v>2130602</v>
      </c>
      <c r="I934" s="241" t="s">
        <v>1579</v>
      </c>
      <c r="J934" s="235"/>
      <c r="K934" s="29">
        <v>0</v>
      </c>
      <c r="L934" s="29">
        <v>0</v>
      </c>
      <c r="M934" s="236"/>
      <c r="N934" s="266"/>
      <c r="O934" s="237"/>
      <c r="P934" s="238"/>
      <c r="Q934" s="215"/>
      <c r="R934" s="215"/>
      <c r="S934" s="215"/>
      <c r="T934" s="215"/>
      <c r="U934" s="215"/>
      <c r="V934" s="215"/>
      <c r="W934" s="215"/>
      <c r="X934" s="215"/>
      <c r="Y934" s="215"/>
    </row>
    <row r="935" spans="1:25" ht="18" customHeight="1">
      <c r="A935" s="218"/>
      <c r="B935" s="217"/>
      <c r="C935" s="217"/>
      <c r="D935" s="217"/>
      <c r="E935" s="219"/>
      <c r="F935" s="217"/>
      <c r="G935" s="219"/>
      <c r="H935" s="91">
        <v>2130603</v>
      </c>
      <c r="I935" s="241" t="s">
        <v>1580</v>
      </c>
      <c r="J935" s="235"/>
      <c r="K935" s="29">
        <v>0</v>
      </c>
      <c r="L935" s="29">
        <v>0</v>
      </c>
      <c r="M935" s="236"/>
      <c r="N935" s="266"/>
      <c r="O935" s="237"/>
      <c r="P935" s="238"/>
      <c r="Q935" s="215"/>
      <c r="R935" s="215"/>
      <c r="S935" s="215"/>
      <c r="T935" s="26"/>
      <c r="U935" s="215"/>
      <c r="V935" s="91" t="s">
        <v>1581</v>
      </c>
      <c r="W935" s="215" t="s">
        <v>1516</v>
      </c>
      <c r="X935" s="215">
        <v>79634.6</v>
      </c>
      <c r="Y935" s="256"/>
    </row>
    <row r="936" spans="1:25" ht="18" customHeight="1">
      <c r="A936" s="218"/>
      <c r="B936" s="217"/>
      <c r="C936" s="217"/>
      <c r="D936" s="217"/>
      <c r="E936" s="219"/>
      <c r="F936" s="217"/>
      <c r="G936" s="219"/>
      <c r="H936" s="91"/>
      <c r="I936" s="241" t="s">
        <v>1582</v>
      </c>
      <c r="J936" s="235"/>
      <c r="K936" s="29">
        <v>0</v>
      </c>
      <c r="L936" s="29">
        <v>0</v>
      </c>
      <c r="M936" s="236"/>
      <c r="N936" s="266"/>
      <c r="O936" s="237"/>
      <c r="P936" s="238"/>
      <c r="Q936" s="215"/>
      <c r="R936" s="215"/>
      <c r="S936" s="215"/>
      <c r="T936" s="26"/>
      <c r="U936" s="215"/>
      <c r="V936" s="91" t="s">
        <v>1583</v>
      </c>
      <c r="W936" s="215" t="s">
        <v>1514</v>
      </c>
      <c r="X936" s="215">
        <v>0</v>
      </c>
      <c r="Y936" s="256"/>
    </row>
    <row r="937" spans="1:25" ht="18" customHeight="1">
      <c r="A937" s="218"/>
      <c r="B937" s="217"/>
      <c r="C937" s="217"/>
      <c r="D937" s="217"/>
      <c r="E937" s="219"/>
      <c r="F937" s="217"/>
      <c r="G937" s="219"/>
      <c r="H937" s="91"/>
      <c r="I937" s="241" t="s">
        <v>1584</v>
      </c>
      <c r="J937" s="235"/>
      <c r="K937" s="29">
        <v>0</v>
      </c>
      <c r="L937" s="29">
        <v>0</v>
      </c>
      <c r="M937" s="236"/>
      <c r="N937" s="266"/>
      <c r="O937" s="237"/>
      <c r="P937" s="238"/>
      <c r="Q937" s="215"/>
      <c r="R937" s="215"/>
      <c r="S937" s="215"/>
      <c r="T937" s="26"/>
      <c r="U937" s="215"/>
      <c r="V937" s="91"/>
      <c r="W937" s="215"/>
      <c r="X937" s="215"/>
      <c r="Y937" s="256"/>
    </row>
    <row r="938" spans="1:25" ht="18" customHeight="1">
      <c r="A938" s="218"/>
      <c r="B938" s="217"/>
      <c r="C938" s="217"/>
      <c r="D938" s="217"/>
      <c r="E938" s="219"/>
      <c r="F938" s="217"/>
      <c r="G938" s="219"/>
      <c r="H938" s="91"/>
      <c r="I938" s="241" t="s">
        <v>1585</v>
      </c>
      <c r="J938" s="235"/>
      <c r="K938" s="29">
        <v>0</v>
      </c>
      <c r="L938" s="29">
        <v>0</v>
      </c>
      <c r="M938" s="236"/>
      <c r="N938" s="266"/>
      <c r="O938" s="237"/>
      <c r="P938" s="238"/>
      <c r="Q938" s="215"/>
      <c r="R938" s="215"/>
      <c r="S938" s="215"/>
      <c r="T938" s="26"/>
      <c r="U938" s="215"/>
      <c r="V938" s="91"/>
      <c r="W938" s="215"/>
      <c r="X938" s="215"/>
      <c r="Y938" s="256"/>
    </row>
    <row r="939" spans="1:25" ht="18" customHeight="1">
      <c r="A939" s="218"/>
      <c r="B939" s="217"/>
      <c r="C939" s="217"/>
      <c r="D939" s="217"/>
      <c r="E939" s="219"/>
      <c r="F939" s="217"/>
      <c r="G939" s="219"/>
      <c r="H939" s="91"/>
      <c r="I939" s="229" t="s">
        <v>1586</v>
      </c>
      <c r="J939" s="235"/>
      <c r="K939" s="29">
        <v>0</v>
      </c>
      <c r="L939" s="29">
        <v>0</v>
      </c>
      <c r="M939" s="236"/>
      <c r="N939" s="267"/>
      <c r="O939" s="237"/>
      <c r="P939" s="238"/>
      <c r="Q939" s="215"/>
      <c r="R939" s="215"/>
      <c r="S939" s="215"/>
      <c r="T939" s="26"/>
      <c r="U939" s="215"/>
      <c r="V939" s="91"/>
      <c r="W939" s="215"/>
      <c r="X939" s="215"/>
      <c r="Y939" s="257"/>
    </row>
    <row r="940" spans="1:25" ht="18" customHeight="1">
      <c r="A940" s="218"/>
      <c r="B940" s="217"/>
      <c r="C940" s="217"/>
      <c r="D940" s="217"/>
      <c r="E940" s="219"/>
      <c r="F940" s="217"/>
      <c r="G940" s="219"/>
      <c r="H940" s="91"/>
      <c r="I940" s="241" t="s">
        <v>1287</v>
      </c>
      <c r="J940" s="235"/>
      <c r="K940" s="29">
        <v>0</v>
      </c>
      <c r="L940" s="29">
        <v>0</v>
      </c>
      <c r="M940" s="236"/>
      <c r="N940" s="267"/>
      <c r="O940" s="237"/>
      <c r="P940" s="238"/>
      <c r="Q940" s="215"/>
      <c r="R940" s="215"/>
      <c r="S940" s="215"/>
      <c r="T940" s="26"/>
      <c r="U940" s="215"/>
      <c r="V940" s="91"/>
      <c r="W940" s="215"/>
      <c r="X940" s="215"/>
      <c r="Y940" s="256"/>
    </row>
    <row r="941" spans="1:25" ht="18" customHeight="1">
      <c r="A941" s="218"/>
      <c r="B941" s="217"/>
      <c r="C941" s="217"/>
      <c r="D941" s="217"/>
      <c r="E941" s="219"/>
      <c r="F941" s="217"/>
      <c r="G941" s="219"/>
      <c r="H941" s="91"/>
      <c r="I941" s="241" t="s">
        <v>1289</v>
      </c>
      <c r="J941" s="235"/>
      <c r="K941" s="29">
        <v>0</v>
      </c>
      <c r="L941" s="29">
        <v>0</v>
      </c>
      <c r="M941" s="236"/>
      <c r="N941" s="267"/>
      <c r="O941" s="237"/>
      <c r="P941" s="238"/>
      <c r="Q941" s="215"/>
      <c r="R941" s="215"/>
      <c r="S941" s="215"/>
      <c r="T941" s="26"/>
      <c r="U941" s="215"/>
      <c r="V941" s="91"/>
      <c r="W941" s="215"/>
      <c r="X941" s="215"/>
      <c r="Y941" s="256"/>
    </row>
    <row r="942" spans="1:25" ht="18" customHeight="1">
      <c r="A942" s="218"/>
      <c r="B942" s="217"/>
      <c r="C942" s="217"/>
      <c r="D942" s="217"/>
      <c r="E942" s="219"/>
      <c r="F942" s="217"/>
      <c r="G942" s="219"/>
      <c r="H942" s="91"/>
      <c r="I942" s="241" t="s">
        <v>1291</v>
      </c>
      <c r="J942" s="235"/>
      <c r="K942" s="29">
        <v>0</v>
      </c>
      <c r="L942" s="29">
        <v>0</v>
      </c>
      <c r="M942" s="236"/>
      <c r="N942" s="267"/>
      <c r="O942" s="237"/>
      <c r="P942" s="238"/>
      <c r="Q942" s="215"/>
      <c r="R942" s="215"/>
      <c r="S942" s="215"/>
      <c r="T942" s="26"/>
      <c r="U942" s="215"/>
      <c r="V942" s="91"/>
      <c r="W942" s="215"/>
      <c r="X942" s="215"/>
      <c r="Y942" s="256"/>
    </row>
    <row r="943" spans="1:25" ht="18" customHeight="1">
      <c r="A943" s="218"/>
      <c r="B943" s="217"/>
      <c r="C943" s="217"/>
      <c r="D943" s="217"/>
      <c r="E943" s="219"/>
      <c r="F943" s="217"/>
      <c r="G943" s="219"/>
      <c r="H943" s="91">
        <v>2130604</v>
      </c>
      <c r="I943" s="241" t="s">
        <v>1587</v>
      </c>
      <c r="J943" s="235"/>
      <c r="K943" s="29">
        <v>0</v>
      </c>
      <c r="L943" s="29">
        <v>0</v>
      </c>
      <c r="M943" s="236"/>
      <c r="N943" s="242"/>
      <c r="O943" s="237"/>
      <c r="P943" s="238"/>
      <c r="T943" s="283"/>
      <c r="V943" s="284" t="s">
        <v>1588</v>
      </c>
      <c r="Y943" s="285"/>
    </row>
    <row r="944" spans="1:25" ht="18" customHeight="1">
      <c r="A944" s="218"/>
      <c r="B944" s="217"/>
      <c r="C944" s="217"/>
      <c r="D944" s="217"/>
      <c r="E944" s="219"/>
      <c r="F944" s="217"/>
      <c r="G944" s="219"/>
      <c r="H944" s="91">
        <v>2130699</v>
      </c>
      <c r="I944" s="241" t="s">
        <v>1589</v>
      </c>
      <c r="J944" s="235"/>
      <c r="K944" s="29">
        <v>0</v>
      </c>
      <c r="L944" s="29">
        <v>0</v>
      </c>
      <c r="M944" s="236"/>
      <c r="N944" s="267"/>
      <c r="O944" s="237"/>
      <c r="P944" s="238"/>
      <c r="T944" s="252"/>
      <c r="V944" s="91" t="s">
        <v>1590</v>
      </c>
      <c r="Y944" s="256"/>
    </row>
    <row r="945" spans="1:25" ht="18" customHeight="1">
      <c r="A945" s="218"/>
      <c r="B945" s="217"/>
      <c r="C945" s="217"/>
      <c r="D945" s="217"/>
      <c r="E945" s="219"/>
      <c r="F945" s="217"/>
      <c r="G945" s="219"/>
      <c r="H945" s="91">
        <v>21307</v>
      </c>
      <c r="I945" s="241" t="s">
        <v>1591</v>
      </c>
      <c r="J945" s="235"/>
      <c r="K945" s="29">
        <v>0</v>
      </c>
      <c r="L945" s="29">
        <v>0</v>
      </c>
      <c r="M945" s="236"/>
      <c r="N945" s="267"/>
      <c r="O945" s="237"/>
      <c r="P945" s="238"/>
      <c r="T945" s="252"/>
      <c r="V945" s="91" t="s">
        <v>1592</v>
      </c>
      <c r="Y945" s="256"/>
    </row>
    <row r="946" spans="1:25" ht="18" customHeight="1">
      <c r="A946" s="218"/>
      <c r="B946" s="217"/>
      <c r="C946" s="217"/>
      <c r="D946" s="217"/>
      <c r="E946" s="219"/>
      <c r="F946" s="217"/>
      <c r="G946" s="219"/>
      <c r="H946" s="91">
        <v>2130701</v>
      </c>
      <c r="I946" s="241" t="s">
        <v>1593</v>
      </c>
      <c r="J946" s="235"/>
      <c r="K946" s="29">
        <v>0</v>
      </c>
      <c r="L946" s="29">
        <v>0</v>
      </c>
      <c r="M946" s="236"/>
      <c r="N946" s="267"/>
      <c r="O946" s="237"/>
      <c r="P946" s="238"/>
      <c r="T946" s="252"/>
      <c r="V946" s="245" t="s">
        <v>1594</v>
      </c>
      <c r="W946" s="190" t="s">
        <v>36</v>
      </c>
      <c r="X946" s="190">
        <v>2424262.44</v>
      </c>
      <c r="Y946" s="256"/>
    </row>
    <row r="947" spans="1:25" ht="18" customHeight="1">
      <c r="A947" s="218"/>
      <c r="B947" s="217"/>
      <c r="C947" s="217"/>
      <c r="D947" s="217"/>
      <c r="E947" s="219"/>
      <c r="F947" s="217"/>
      <c r="G947" s="219"/>
      <c r="H947" s="91">
        <v>2130704</v>
      </c>
      <c r="I947" s="241" t="s">
        <v>1595</v>
      </c>
      <c r="J947" s="235"/>
      <c r="K947" s="29">
        <v>0</v>
      </c>
      <c r="L947" s="29">
        <v>0</v>
      </c>
      <c r="M947" s="236"/>
      <c r="N947" s="267"/>
      <c r="O947" s="237"/>
      <c r="P947" s="238"/>
      <c r="T947" s="252"/>
      <c r="V947" s="245" t="s">
        <v>1596</v>
      </c>
      <c r="W947" s="190" t="s">
        <v>1519</v>
      </c>
      <c r="X947" s="190">
        <v>922982.14</v>
      </c>
      <c r="Y947" s="256"/>
    </row>
    <row r="948" spans="1:25" ht="18" customHeight="1">
      <c r="A948" s="218"/>
      <c r="B948" s="217"/>
      <c r="C948" s="217"/>
      <c r="D948" s="217"/>
      <c r="E948" s="219"/>
      <c r="F948" s="217"/>
      <c r="G948" s="219"/>
      <c r="H948" s="91">
        <v>2130705</v>
      </c>
      <c r="I948" s="241" t="s">
        <v>1597</v>
      </c>
      <c r="J948" s="235"/>
      <c r="K948" s="29">
        <v>0</v>
      </c>
      <c r="L948" s="29">
        <v>0</v>
      </c>
      <c r="M948" s="236"/>
      <c r="N948" s="267"/>
      <c r="O948" s="237"/>
      <c r="P948" s="238"/>
      <c r="T948" s="252"/>
      <c r="V948" s="91" t="s">
        <v>121</v>
      </c>
      <c r="W948" s="190" t="s">
        <v>1287</v>
      </c>
      <c r="X948" s="190">
        <v>43350</v>
      </c>
      <c r="Y948" s="256"/>
    </row>
    <row r="949" spans="1:25" ht="18" customHeight="1">
      <c r="A949" s="218"/>
      <c r="B949" s="217"/>
      <c r="C949" s="217"/>
      <c r="D949" s="217"/>
      <c r="E949" s="219"/>
      <c r="F949" s="217"/>
      <c r="G949" s="219"/>
      <c r="H949" s="91">
        <v>2130706</v>
      </c>
      <c r="I949" s="229" t="s">
        <v>1598</v>
      </c>
      <c r="J949" s="235"/>
      <c r="K949" s="29">
        <v>0</v>
      </c>
      <c r="L949" s="29">
        <v>0</v>
      </c>
      <c r="M949" s="236"/>
      <c r="N949" s="267"/>
      <c r="O949" s="237"/>
      <c r="P949" s="238"/>
      <c r="T949" s="252"/>
      <c r="V949" s="91" t="s">
        <v>91</v>
      </c>
      <c r="W949" s="190" t="s">
        <v>1289</v>
      </c>
      <c r="X949" s="190">
        <v>68443</v>
      </c>
      <c r="Y949" s="257"/>
    </row>
    <row r="950" spans="1:25" ht="18" customHeight="1">
      <c r="A950" s="218"/>
      <c r="B950" s="217"/>
      <c r="C950" s="217"/>
      <c r="D950" s="217"/>
      <c r="E950" s="219"/>
      <c r="F950" s="217"/>
      <c r="G950" s="219"/>
      <c r="H950" s="91">
        <v>2130707</v>
      </c>
      <c r="I950" s="241" t="s">
        <v>1599</v>
      </c>
      <c r="J950" s="235"/>
      <c r="K950" s="29">
        <v>0</v>
      </c>
      <c r="L950" s="29">
        <v>0</v>
      </c>
      <c r="M950" s="236"/>
      <c r="N950" s="266"/>
      <c r="O950" s="237"/>
      <c r="P950" s="238"/>
      <c r="T950" s="252"/>
      <c r="V950" s="91" t="s">
        <v>94</v>
      </c>
      <c r="W950" s="190" t="s">
        <v>1291</v>
      </c>
      <c r="X950" s="190">
        <v>0</v>
      </c>
      <c r="Y950" s="256"/>
    </row>
    <row r="951" spans="1:25" ht="18" customHeight="1">
      <c r="A951" s="218"/>
      <c r="B951" s="217"/>
      <c r="C951" s="217"/>
      <c r="D951" s="217"/>
      <c r="E951" s="219"/>
      <c r="F951" s="217"/>
      <c r="G951" s="219"/>
      <c r="H951" s="91">
        <v>2130799</v>
      </c>
      <c r="I951" s="241" t="s">
        <v>1600</v>
      </c>
      <c r="J951" s="235"/>
      <c r="K951" s="29">
        <v>0</v>
      </c>
      <c r="L951" s="29">
        <v>0</v>
      </c>
      <c r="M951" s="236"/>
      <c r="N951" s="266"/>
      <c r="O951" s="237"/>
      <c r="P951" s="238"/>
      <c r="Q951" s="190">
        <v>7811</v>
      </c>
      <c r="R951" s="190">
        <v>0</v>
      </c>
      <c r="S951" s="190">
        <v>0</v>
      </c>
      <c r="T951" s="252"/>
      <c r="V951" s="91" t="s">
        <v>1601</v>
      </c>
      <c r="W951" s="190" t="s">
        <v>1525</v>
      </c>
      <c r="X951" s="190">
        <v>208710</v>
      </c>
      <c r="Y951" s="256"/>
    </row>
    <row r="952" spans="1:25" ht="18" customHeight="1">
      <c r="A952" s="218"/>
      <c r="B952" s="217"/>
      <c r="C952" s="217"/>
      <c r="D952" s="217"/>
      <c r="E952" s="219"/>
      <c r="F952" s="217"/>
      <c r="G952" s="219"/>
      <c r="H952" s="91">
        <v>21308</v>
      </c>
      <c r="I952" s="241" t="s">
        <v>1602</v>
      </c>
      <c r="J952" s="235"/>
      <c r="K952" s="29">
        <v>0</v>
      </c>
      <c r="L952" s="29">
        <v>0</v>
      </c>
      <c r="M952" s="236"/>
      <c r="N952" s="266"/>
      <c r="O952" s="237"/>
      <c r="P952" s="238"/>
      <c r="Q952" s="190">
        <v>0</v>
      </c>
      <c r="R952" s="190">
        <v>2206</v>
      </c>
      <c r="S952" s="190">
        <v>2206</v>
      </c>
      <c r="T952" s="252"/>
      <c r="V952" s="91" t="s">
        <v>1603</v>
      </c>
      <c r="W952" s="190" t="s">
        <v>1527</v>
      </c>
      <c r="X952" s="190">
        <v>4792</v>
      </c>
      <c r="Y952" s="256"/>
    </row>
    <row r="953" spans="1:25" ht="18" customHeight="1">
      <c r="A953" s="218"/>
      <c r="B953" s="217"/>
      <c r="C953" s="217"/>
      <c r="D953" s="217"/>
      <c r="E953" s="219"/>
      <c r="F953" s="217"/>
      <c r="G953" s="219"/>
      <c r="H953" s="91">
        <v>2130801</v>
      </c>
      <c r="I953" s="241" t="s">
        <v>1604</v>
      </c>
      <c r="J953" s="235"/>
      <c r="K953" s="29">
        <v>0</v>
      </c>
      <c r="L953" s="29">
        <v>0</v>
      </c>
      <c r="M953" s="236"/>
      <c r="N953" s="267"/>
      <c r="O953" s="237"/>
      <c r="P953" s="238"/>
      <c r="Q953" s="190">
        <v>1168077</v>
      </c>
      <c r="R953" s="190">
        <v>2808274</v>
      </c>
      <c r="S953" s="190">
        <v>2760407</v>
      </c>
      <c r="T953" s="252"/>
      <c r="V953" s="91" t="s">
        <v>1605</v>
      </c>
      <c r="W953" s="190" t="s">
        <v>1530</v>
      </c>
      <c r="X953" s="190">
        <v>1219</v>
      </c>
      <c r="Y953" s="256"/>
    </row>
    <row r="954" spans="1:25" ht="18" customHeight="1">
      <c r="A954" s="218"/>
      <c r="B954" s="217"/>
      <c r="C954" s="217"/>
      <c r="D954" s="217"/>
      <c r="E954" s="219"/>
      <c r="F954" s="217"/>
      <c r="G954" s="219"/>
      <c r="H954" s="91">
        <v>2130802</v>
      </c>
      <c r="I954" s="229" t="s">
        <v>1606</v>
      </c>
      <c r="J954" s="235"/>
      <c r="K954" s="29">
        <v>0</v>
      </c>
      <c r="L954" s="29">
        <v>0</v>
      </c>
      <c r="M954" s="236"/>
      <c r="N954" s="267"/>
      <c r="O954" s="237"/>
      <c r="P954" s="238"/>
      <c r="Q954" s="190">
        <v>134425</v>
      </c>
      <c r="R954" s="190">
        <v>137814</v>
      </c>
      <c r="S954" s="190">
        <v>133610</v>
      </c>
      <c r="T954" s="252"/>
      <c r="V954" s="91" t="s">
        <v>1607</v>
      </c>
      <c r="W954" s="190" t="s">
        <v>1533</v>
      </c>
      <c r="X954" s="190">
        <v>0</v>
      </c>
      <c r="Y954" s="257"/>
    </row>
    <row r="955" spans="1:25" ht="18" customHeight="1">
      <c r="A955" s="218"/>
      <c r="B955" s="217"/>
      <c r="C955" s="217"/>
      <c r="D955" s="217"/>
      <c r="E955" s="219"/>
      <c r="F955" s="217"/>
      <c r="G955" s="219"/>
      <c r="H955" s="91">
        <v>2130899</v>
      </c>
      <c r="I955" s="241" t="s">
        <v>1287</v>
      </c>
      <c r="J955" s="235"/>
      <c r="K955" s="29">
        <v>0</v>
      </c>
      <c r="L955" s="29">
        <v>0</v>
      </c>
      <c r="M955" s="236"/>
      <c r="N955" s="266"/>
      <c r="O955" s="237"/>
      <c r="P955" s="238"/>
      <c r="Q955" s="190">
        <v>0</v>
      </c>
      <c r="R955" s="190">
        <v>8</v>
      </c>
      <c r="S955" s="190">
        <v>8</v>
      </c>
      <c r="T955" s="252"/>
      <c r="V955" s="91" t="s">
        <v>1608</v>
      </c>
      <c r="W955" s="190" t="s">
        <v>1536</v>
      </c>
      <c r="X955" s="190">
        <v>40809</v>
      </c>
      <c r="Y955" s="256"/>
    </row>
    <row r="956" spans="1:25" ht="18" customHeight="1">
      <c r="A956" s="218"/>
      <c r="B956" s="217"/>
      <c r="C956" s="217"/>
      <c r="D956" s="217"/>
      <c r="E956" s="219"/>
      <c r="F956" s="217"/>
      <c r="G956" s="219"/>
      <c r="H956" s="91">
        <v>21399</v>
      </c>
      <c r="I956" s="241" t="s">
        <v>1289</v>
      </c>
      <c r="J956" s="235"/>
      <c r="K956" s="29">
        <v>0</v>
      </c>
      <c r="L956" s="29">
        <v>0</v>
      </c>
      <c r="M956" s="236"/>
      <c r="N956" s="266"/>
      <c r="O956" s="237"/>
      <c r="P956" s="238"/>
      <c r="Q956" s="190">
        <v>0</v>
      </c>
      <c r="R956" s="190">
        <v>11006</v>
      </c>
      <c r="S956" s="190">
        <v>11006</v>
      </c>
      <c r="T956" s="252"/>
      <c r="V956" s="91" t="s">
        <v>1609</v>
      </c>
      <c r="W956" s="190" t="s">
        <v>1539</v>
      </c>
      <c r="X956" s="190">
        <v>6160</v>
      </c>
      <c r="Y956" s="256"/>
    </row>
    <row r="957" spans="1:25" ht="18" customHeight="1">
      <c r="A957" s="218"/>
      <c r="B957" s="217"/>
      <c r="C957" s="217"/>
      <c r="D957" s="217"/>
      <c r="E957" s="219"/>
      <c r="F957" s="217"/>
      <c r="G957" s="219"/>
      <c r="H957" s="91">
        <v>2139901</v>
      </c>
      <c r="I957" s="241" t="s">
        <v>1291</v>
      </c>
      <c r="J957" s="235"/>
      <c r="K957" s="29">
        <v>0</v>
      </c>
      <c r="L957" s="29">
        <v>0</v>
      </c>
      <c r="M957" s="236"/>
      <c r="N957" s="266"/>
      <c r="O957" s="237"/>
      <c r="P957" s="238"/>
      <c r="Q957" s="190">
        <v>772252</v>
      </c>
      <c r="R957" s="190">
        <v>228215</v>
      </c>
      <c r="S957" s="190">
        <v>193752</v>
      </c>
      <c r="T957" s="252"/>
      <c r="V957" s="91" t="s">
        <v>1610</v>
      </c>
      <c r="W957" s="190" t="s">
        <v>1542</v>
      </c>
      <c r="X957" s="190">
        <v>0</v>
      </c>
      <c r="Y957" s="256"/>
    </row>
    <row r="958" spans="1:25" ht="18" customHeight="1">
      <c r="A958" s="218"/>
      <c r="B958" s="217"/>
      <c r="C958" s="217"/>
      <c r="D958" s="217"/>
      <c r="E958" s="219"/>
      <c r="F958" s="217"/>
      <c r="G958" s="219"/>
      <c r="H958" s="91">
        <v>2139999</v>
      </c>
      <c r="I958" s="241" t="s">
        <v>1584</v>
      </c>
      <c r="J958" s="235"/>
      <c r="K958" s="29">
        <v>0</v>
      </c>
      <c r="L958" s="29">
        <v>0</v>
      </c>
      <c r="M958" s="236"/>
      <c r="N958" s="266"/>
      <c r="O958" s="237"/>
      <c r="P958" s="238"/>
      <c r="Q958" s="187">
        <v>0</v>
      </c>
      <c r="R958" s="187">
        <v>75</v>
      </c>
      <c r="S958" s="187">
        <v>75</v>
      </c>
      <c r="T958" s="251"/>
      <c r="U958" s="187"/>
      <c r="V958" s="91" t="s">
        <v>1611</v>
      </c>
      <c r="W958" s="190" t="s">
        <v>1545</v>
      </c>
      <c r="X958" s="190">
        <v>35425</v>
      </c>
      <c r="Y958" s="256"/>
    </row>
    <row r="959" spans="1:25" s="187" customFormat="1" ht="18" customHeight="1">
      <c r="A959" s="263"/>
      <c r="B959" s="264"/>
      <c r="C959" s="264"/>
      <c r="D959" s="264"/>
      <c r="E959" s="265"/>
      <c r="F959" s="264"/>
      <c r="G959" s="265"/>
      <c r="H959" s="245">
        <v>214</v>
      </c>
      <c r="I959" s="241" t="s">
        <v>1612</v>
      </c>
      <c r="J959" s="235"/>
      <c r="K959" s="29">
        <v>0</v>
      </c>
      <c r="L959" s="29">
        <v>0</v>
      </c>
      <c r="M959" s="236"/>
      <c r="N959" s="266"/>
      <c r="O959" s="237"/>
      <c r="P959" s="238"/>
      <c r="Q959" s="190">
        <v>200</v>
      </c>
      <c r="R959" s="190">
        <v>8206</v>
      </c>
      <c r="S959" s="190">
        <v>6</v>
      </c>
      <c r="T959" s="251" t="s">
        <v>1613</v>
      </c>
      <c r="U959" s="190">
        <v>802966</v>
      </c>
      <c r="V959" s="91" t="s">
        <v>1614</v>
      </c>
      <c r="W959" s="190" t="s">
        <v>1548</v>
      </c>
      <c r="X959" s="190"/>
      <c r="Y959" s="256"/>
    </row>
    <row r="960" spans="1:25" ht="18" customHeight="1">
      <c r="A960" s="218"/>
      <c r="B960" s="217"/>
      <c r="C960" s="217"/>
      <c r="D960" s="217"/>
      <c r="E960" s="219"/>
      <c r="F960" s="217"/>
      <c r="G960" s="219"/>
      <c r="H960" s="91">
        <v>21401</v>
      </c>
      <c r="I960" s="241" t="s">
        <v>1615</v>
      </c>
      <c r="J960" s="235"/>
      <c r="K960" s="29">
        <v>0</v>
      </c>
      <c r="L960" s="29">
        <v>0</v>
      </c>
      <c r="M960" s="236"/>
      <c r="N960" s="267"/>
      <c r="O960" s="237"/>
      <c r="P960" s="238"/>
      <c r="Q960" s="190">
        <v>261200</v>
      </c>
      <c r="R960" s="190">
        <v>2422950</v>
      </c>
      <c r="S960" s="190">
        <v>2421950</v>
      </c>
      <c r="T960" s="252" t="s">
        <v>1596</v>
      </c>
      <c r="U960" s="190">
        <v>131146</v>
      </c>
      <c r="V960" s="91" t="s">
        <v>1616</v>
      </c>
      <c r="W960" s="190" t="s">
        <v>1550</v>
      </c>
      <c r="Y960" s="256"/>
    </row>
    <row r="961" spans="1:25" ht="18" customHeight="1">
      <c r="A961" s="218"/>
      <c r="B961" s="217"/>
      <c r="C961" s="217"/>
      <c r="D961" s="217"/>
      <c r="E961" s="219"/>
      <c r="F961" s="217"/>
      <c r="G961" s="219"/>
      <c r="H961" s="91">
        <v>2140101</v>
      </c>
      <c r="I961" s="229" t="s">
        <v>1617</v>
      </c>
      <c r="J961" s="235"/>
      <c r="K961" s="29">
        <v>0</v>
      </c>
      <c r="L961" s="29">
        <v>0</v>
      </c>
      <c r="M961" s="236"/>
      <c r="N961" s="267"/>
      <c r="O961" s="237"/>
      <c r="P961" s="238"/>
      <c r="Q961" s="190">
        <v>572738</v>
      </c>
      <c r="R961" s="190">
        <v>896865</v>
      </c>
      <c r="S961" s="190">
        <v>830202</v>
      </c>
      <c r="T961" s="252" t="s">
        <v>1618</v>
      </c>
      <c r="U961" s="190">
        <v>20</v>
      </c>
      <c r="V961" s="91" t="s">
        <v>1619</v>
      </c>
      <c r="W961" s="190" t="s">
        <v>1552</v>
      </c>
      <c r="X961" s="190">
        <v>100</v>
      </c>
      <c r="Y961" s="256"/>
    </row>
    <row r="962" spans="1:25" ht="18" customHeight="1">
      <c r="A962" s="218"/>
      <c r="B962" s="217"/>
      <c r="C962" s="217"/>
      <c r="D962" s="217"/>
      <c r="E962" s="219"/>
      <c r="F962" s="217"/>
      <c r="G962" s="219"/>
      <c r="H962" s="91">
        <v>2140102</v>
      </c>
      <c r="I962" s="241" t="s">
        <v>1620</v>
      </c>
      <c r="J962" s="235"/>
      <c r="K962" s="29">
        <v>0</v>
      </c>
      <c r="L962" s="29">
        <v>0</v>
      </c>
      <c r="M962" s="236"/>
      <c r="N962" s="267"/>
      <c r="O962" s="237"/>
      <c r="P962" s="238"/>
      <c r="Q962" s="190">
        <v>0</v>
      </c>
      <c r="R962" s="190">
        <v>0</v>
      </c>
      <c r="S962" s="190">
        <v>0</v>
      </c>
      <c r="T962" s="252" t="s">
        <v>1621</v>
      </c>
      <c r="U962" s="190">
        <v>976</v>
      </c>
      <c r="V962" s="91" t="s">
        <v>1622</v>
      </c>
      <c r="W962" s="190" t="s">
        <v>1555</v>
      </c>
      <c r="X962" s="190">
        <v>0</v>
      </c>
      <c r="Y962" s="256"/>
    </row>
    <row r="963" spans="1:25" ht="18" customHeight="1">
      <c r="A963" s="218"/>
      <c r="B963" s="217"/>
      <c r="C963" s="217"/>
      <c r="D963" s="217"/>
      <c r="E963" s="219"/>
      <c r="F963" s="217"/>
      <c r="G963" s="219"/>
      <c r="H963" s="91">
        <v>2140103</v>
      </c>
      <c r="I963" s="241" t="s">
        <v>1623</v>
      </c>
      <c r="J963" s="235"/>
      <c r="K963" s="29">
        <v>0</v>
      </c>
      <c r="L963" s="29">
        <v>0</v>
      </c>
      <c r="M963" s="236"/>
      <c r="N963" s="267"/>
      <c r="O963" s="237"/>
      <c r="P963" s="238"/>
      <c r="Q963" s="190">
        <v>186480</v>
      </c>
      <c r="R963" s="190">
        <v>110995</v>
      </c>
      <c r="S963" s="190">
        <v>68000</v>
      </c>
      <c r="T963" s="252" t="s">
        <v>1624</v>
      </c>
      <c r="U963" s="190">
        <v>318576</v>
      </c>
      <c r="V963" s="91" t="s">
        <v>1625</v>
      </c>
      <c r="W963" s="190" t="s">
        <v>1557</v>
      </c>
      <c r="X963" s="190">
        <v>1482</v>
      </c>
      <c r="Y963" s="256"/>
    </row>
    <row r="964" spans="1:25" ht="18" customHeight="1">
      <c r="A964" s="218"/>
      <c r="B964" s="217"/>
      <c r="C964" s="217"/>
      <c r="D964" s="217"/>
      <c r="E964" s="219"/>
      <c r="F964" s="217"/>
      <c r="G964" s="219"/>
      <c r="H964" s="91">
        <v>2140104</v>
      </c>
      <c r="I964" s="241" t="s">
        <v>1626</v>
      </c>
      <c r="J964" s="235"/>
      <c r="K964" s="29">
        <v>0</v>
      </c>
      <c r="L964" s="29">
        <v>0</v>
      </c>
      <c r="M964" s="236"/>
      <c r="N964" s="267"/>
      <c r="O964" s="237"/>
      <c r="P964" s="238"/>
      <c r="Q964" s="190">
        <v>5279</v>
      </c>
      <c r="R964" s="190">
        <v>5676</v>
      </c>
      <c r="S964" s="190">
        <v>5676</v>
      </c>
      <c r="T964" s="252" t="s">
        <v>1627</v>
      </c>
      <c r="U964" s="190">
        <v>75</v>
      </c>
      <c r="V964" s="91" t="s">
        <v>1628</v>
      </c>
      <c r="W964" s="190" t="s">
        <v>1559</v>
      </c>
      <c r="X964" s="190">
        <v>0</v>
      </c>
      <c r="Y964" s="256"/>
    </row>
    <row r="965" spans="1:25" ht="18" customHeight="1">
      <c r="A965" s="218"/>
      <c r="B965" s="217"/>
      <c r="C965" s="217"/>
      <c r="D965" s="217"/>
      <c r="E965" s="219"/>
      <c r="F965" s="217"/>
      <c r="G965" s="219"/>
      <c r="H965" s="91">
        <v>2140105</v>
      </c>
      <c r="I965" s="241" t="s">
        <v>1629</v>
      </c>
      <c r="J965" s="235"/>
      <c r="K965" s="29">
        <v>0</v>
      </c>
      <c r="L965" s="29">
        <v>0</v>
      </c>
      <c r="M965" s="236"/>
      <c r="N965" s="267"/>
      <c r="O965" s="237"/>
      <c r="P965" s="238"/>
      <c r="Q965" s="190">
        <v>53576</v>
      </c>
      <c r="R965" s="190">
        <v>3838</v>
      </c>
      <c r="S965" s="190">
        <v>3388</v>
      </c>
      <c r="T965" s="252" t="s">
        <v>1630</v>
      </c>
      <c r="U965" s="190">
        <v>553</v>
      </c>
      <c r="V965" s="91" t="s">
        <v>1631</v>
      </c>
      <c r="W965" s="190" t="s">
        <v>1561</v>
      </c>
      <c r="X965" s="190">
        <v>0</v>
      </c>
      <c r="Y965" s="256"/>
    </row>
    <row r="966" spans="1:25" ht="18" customHeight="1">
      <c r="A966" s="218"/>
      <c r="B966" s="217"/>
      <c r="C966" s="217"/>
      <c r="D966" s="217"/>
      <c r="E966" s="219"/>
      <c r="F966" s="217"/>
      <c r="G966" s="219"/>
      <c r="H966" s="91">
        <v>2140106</v>
      </c>
      <c r="I966" s="229" t="s">
        <v>1632</v>
      </c>
      <c r="J966" s="235"/>
      <c r="K966" s="29">
        <v>0</v>
      </c>
      <c r="L966" s="29">
        <v>0</v>
      </c>
      <c r="M966" s="236"/>
      <c r="N966" s="242"/>
      <c r="O966" s="237"/>
      <c r="P966" s="238"/>
      <c r="Q966" s="190">
        <v>3781</v>
      </c>
      <c r="R966" s="190">
        <v>918</v>
      </c>
      <c r="S966" s="190">
        <v>858</v>
      </c>
      <c r="T966" s="252" t="s">
        <v>1633</v>
      </c>
      <c r="U966" s="190">
        <v>351620</v>
      </c>
      <c r="V966" s="91" t="s">
        <v>1634</v>
      </c>
      <c r="W966" s="190" t="s">
        <v>1562</v>
      </c>
      <c r="X966" s="190">
        <v>282</v>
      </c>
      <c r="Y966" s="257"/>
    </row>
    <row r="967" spans="1:25" ht="18" customHeight="1">
      <c r="A967" s="218"/>
      <c r="B967" s="217"/>
      <c r="C967" s="217"/>
      <c r="D967" s="217"/>
      <c r="E967" s="219"/>
      <c r="F967" s="217"/>
      <c r="G967" s="219"/>
      <c r="H967" s="91">
        <v>2140107</v>
      </c>
      <c r="I967" s="241" t="s">
        <v>1635</v>
      </c>
      <c r="J967" s="235"/>
      <c r="K967" s="29">
        <v>0</v>
      </c>
      <c r="L967" s="29">
        <v>0</v>
      </c>
      <c r="M967" s="236"/>
      <c r="N967" s="242"/>
      <c r="O967" s="237"/>
      <c r="P967" s="238"/>
      <c r="Q967" s="190">
        <v>5500</v>
      </c>
      <c r="R967" s="190">
        <v>4057</v>
      </c>
      <c r="S967" s="190">
        <v>2961</v>
      </c>
      <c r="T967" s="252"/>
      <c r="V967" s="91" t="s">
        <v>1636</v>
      </c>
      <c r="W967" s="190" t="s">
        <v>1564</v>
      </c>
      <c r="X967" s="190">
        <v>0</v>
      </c>
      <c r="Y967" s="256"/>
    </row>
    <row r="968" spans="1:25" ht="18" customHeight="1">
      <c r="A968" s="218"/>
      <c r="B968" s="217"/>
      <c r="C968" s="217"/>
      <c r="D968" s="217"/>
      <c r="E968" s="219"/>
      <c r="F968" s="217"/>
      <c r="G968" s="219"/>
      <c r="H968" s="91">
        <v>2140108</v>
      </c>
      <c r="I968" s="241" t="s">
        <v>1637</v>
      </c>
      <c r="J968" s="235"/>
      <c r="K968" s="29">
        <v>0</v>
      </c>
      <c r="L968" s="29">
        <v>0</v>
      </c>
      <c r="M968" s="236"/>
      <c r="N968" s="242"/>
      <c r="O968" s="237"/>
      <c r="P968" s="238"/>
      <c r="Q968" s="190">
        <v>39022</v>
      </c>
      <c r="R968" s="190">
        <v>41481</v>
      </c>
      <c r="S968" s="190">
        <v>25196</v>
      </c>
      <c r="T968" s="252"/>
      <c r="V968" s="91" t="s">
        <v>1638</v>
      </c>
      <c r="W968" s="190" t="s">
        <v>1566</v>
      </c>
      <c r="X968" s="190">
        <v>451292.14</v>
      </c>
      <c r="Y968" s="256"/>
    </row>
    <row r="969" spans="1:25" ht="18" customHeight="1">
      <c r="A969" s="218"/>
      <c r="B969" s="217"/>
      <c r="C969" s="217"/>
      <c r="D969" s="217"/>
      <c r="E969" s="219"/>
      <c r="F969" s="217"/>
      <c r="G969" s="219"/>
      <c r="H969" s="91">
        <v>2140109</v>
      </c>
      <c r="I969" s="229" t="s">
        <v>38</v>
      </c>
      <c r="J969" s="273">
        <f>+SUM(J970,J980,J996,J1001,J1015,J1024,J1031,J1038)</f>
        <v>16793</v>
      </c>
      <c r="K969" s="273">
        <f>+SUM(K970,K980,K996,K1001,K1015,K1024,K1031,K1038)</f>
        <v>25881</v>
      </c>
      <c r="L969" s="273">
        <f>+SUM(L970,L980,L996,L1001,L1015,L1024,L1031,L1038)</f>
        <v>23681</v>
      </c>
      <c r="M969" s="231">
        <f>+L969/K969</f>
        <v>0.9149955565859125</v>
      </c>
      <c r="N969" s="273">
        <f>+SUM(N970,N980,N996,N1001,N1015,N1024,N1031,N1038)</f>
        <v>29490</v>
      </c>
      <c r="O969" s="232">
        <f>+L969/N969-1</f>
        <v>-0.1969820278060359</v>
      </c>
      <c r="P969" s="233"/>
      <c r="Q969" s="186">
        <v>279100</v>
      </c>
      <c r="R969" s="186">
        <v>729900</v>
      </c>
      <c r="S969" s="186">
        <v>724123</v>
      </c>
      <c r="T969" s="251"/>
      <c r="U969" s="186"/>
      <c r="V969" s="245" t="s">
        <v>1639</v>
      </c>
      <c r="W969" s="186" t="s">
        <v>1568</v>
      </c>
      <c r="X969" s="186">
        <v>0</v>
      </c>
      <c r="Y969" s="255"/>
    </row>
    <row r="970" spans="1:25" ht="18" customHeight="1">
      <c r="A970" s="218"/>
      <c r="B970" s="217"/>
      <c r="C970" s="217"/>
      <c r="D970" s="217"/>
      <c r="E970" s="219"/>
      <c r="F970" s="217"/>
      <c r="G970" s="219"/>
      <c r="H970" s="91">
        <v>2140124</v>
      </c>
      <c r="I970" s="229" t="s">
        <v>1640</v>
      </c>
      <c r="J970" s="235"/>
      <c r="K970" s="29"/>
      <c r="L970" s="29">
        <v>0</v>
      </c>
      <c r="M970" s="236"/>
      <c r="N970" s="242"/>
      <c r="O970" s="237"/>
      <c r="P970" s="238"/>
      <c r="Q970" s="190">
        <v>748</v>
      </c>
      <c r="R970" s="190">
        <v>859</v>
      </c>
      <c r="S970" s="190">
        <v>859</v>
      </c>
      <c r="T970" s="252"/>
      <c r="V970" s="245" t="s">
        <v>1618</v>
      </c>
      <c r="W970" s="190" t="s">
        <v>1582</v>
      </c>
      <c r="X970" s="190">
        <v>0</v>
      </c>
      <c r="Y970" s="256"/>
    </row>
    <row r="971" spans="1:25" ht="18" customHeight="1">
      <c r="A971" s="218"/>
      <c r="B971" s="217"/>
      <c r="C971" s="217"/>
      <c r="D971" s="217"/>
      <c r="E971" s="219"/>
      <c r="F971" s="217"/>
      <c r="G971" s="219"/>
      <c r="H971" s="91">
        <v>2140125</v>
      </c>
      <c r="I971" s="241" t="s">
        <v>1287</v>
      </c>
      <c r="J971" s="235"/>
      <c r="K971" s="235"/>
      <c r="L971" s="29">
        <v>0</v>
      </c>
      <c r="M971" s="236"/>
      <c r="N971" s="242"/>
      <c r="O971" s="237"/>
      <c r="P971" s="238"/>
      <c r="Q971" s="190">
        <v>0</v>
      </c>
      <c r="R971" s="190">
        <v>1290</v>
      </c>
      <c r="S971" s="190">
        <v>1290</v>
      </c>
      <c r="T971" s="252"/>
      <c r="V971" s="91" t="s">
        <v>121</v>
      </c>
      <c r="W971" s="190" t="s">
        <v>1584</v>
      </c>
      <c r="X971" s="190">
        <v>0</v>
      </c>
      <c r="Y971" s="256"/>
    </row>
    <row r="972" spans="1:25" ht="18" customHeight="1">
      <c r="A972" s="218"/>
      <c r="B972" s="217"/>
      <c r="C972" s="217"/>
      <c r="D972" s="217"/>
      <c r="E972" s="219"/>
      <c r="F972" s="217"/>
      <c r="G972" s="219"/>
      <c r="H972" s="91">
        <v>2140126</v>
      </c>
      <c r="I972" s="241" t="s">
        <v>1289</v>
      </c>
      <c r="J972" s="235"/>
      <c r="K972" s="235"/>
      <c r="L972" s="29">
        <v>0</v>
      </c>
      <c r="M972" s="236"/>
      <c r="N972" s="267"/>
      <c r="O972" s="237"/>
      <c r="P972" s="238"/>
      <c r="Q972" s="190">
        <v>34000</v>
      </c>
      <c r="R972" s="190">
        <v>7478</v>
      </c>
      <c r="S972" s="190">
        <v>7478</v>
      </c>
      <c r="T972" s="252"/>
      <c r="V972" s="91" t="s">
        <v>91</v>
      </c>
      <c r="W972" s="190" t="s">
        <v>1585</v>
      </c>
      <c r="X972" s="190">
        <v>0</v>
      </c>
      <c r="Y972" s="256"/>
    </row>
    <row r="973" spans="1:25" ht="18" customHeight="1">
      <c r="A973" s="218"/>
      <c r="B973" s="217"/>
      <c r="C973" s="217"/>
      <c r="D973" s="217"/>
      <c r="E973" s="219"/>
      <c r="F973" s="217"/>
      <c r="G973" s="219"/>
      <c r="H973" s="91">
        <v>2140127</v>
      </c>
      <c r="I973" s="241" t="s">
        <v>1291</v>
      </c>
      <c r="J973" s="235"/>
      <c r="K973" s="235"/>
      <c r="L973" s="29">
        <v>0</v>
      </c>
      <c r="M973" s="236"/>
      <c r="N973" s="267"/>
      <c r="O973" s="237"/>
      <c r="P973" s="238"/>
      <c r="Q973" s="190">
        <v>0</v>
      </c>
      <c r="R973" s="190">
        <v>0</v>
      </c>
      <c r="S973" s="190">
        <v>0</v>
      </c>
      <c r="T973" s="252"/>
      <c r="V973" s="91" t="s">
        <v>94</v>
      </c>
      <c r="W973" s="190" t="s">
        <v>1586</v>
      </c>
      <c r="X973" s="190">
        <v>700</v>
      </c>
      <c r="Y973" s="256"/>
    </row>
    <row r="974" spans="1:25" ht="18" customHeight="1">
      <c r="A974" s="218"/>
      <c r="B974" s="217"/>
      <c r="C974" s="217"/>
      <c r="D974" s="217"/>
      <c r="E974" s="219"/>
      <c r="F974" s="217"/>
      <c r="G974" s="219"/>
      <c r="H974" s="91">
        <v>2140128</v>
      </c>
      <c r="I974" s="241" t="s">
        <v>1641</v>
      </c>
      <c r="J974" s="235"/>
      <c r="K974" s="235"/>
      <c r="L974" s="29">
        <v>0</v>
      </c>
      <c r="M974" s="236"/>
      <c r="N974" s="267"/>
      <c r="O974" s="237"/>
      <c r="P974" s="238"/>
      <c r="Q974" s="190">
        <v>20000</v>
      </c>
      <c r="R974" s="190">
        <v>40973</v>
      </c>
      <c r="S974" s="190">
        <v>40973</v>
      </c>
      <c r="T974" s="252"/>
      <c r="V974" s="91" t="s">
        <v>1642</v>
      </c>
      <c r="W974" s="190" t="s">
        <v>1287</v>
      </c>
      <c r="X974" s="190">
        <v>0</v>
      </c>
      <c r="Y974" s="256"/>
    </row>
    <row r="975" spans="1:25" ht="18" customHeight="1">
      <c r="A975" s="218"/>
      <c r="B975" s="217"/>
      <c r="C975" s="217"/>
      <c r="D975" s="217"/>
      <c r="E975" s="219"/>
      <c r="F975" s="217"/>
      <c r="G975" s="219"/>
      <c r="H975" s="91">
        <v>2140129</v>
      </c>
      <c r="I975" s="241" t="s">
        <v>1643</v>
      </c>
      <c r="J975" s="235"/>
      <c r="K975" s="235"/>
      <c r="L975" s="29">
        <v>0</v>
      </c>
      <c r="M975" s="236"/>
      <c r="N975" s="267"/>
      <c r="O975" s="237"/>
      <c r="P975" s="238"/>
      <c r="T975" s="252"/>
      <c r="V975" s="91" t="s">
        <v>1644</v>
      </c>
      <c r="W975" s="190" t="s">
        <v>1289</v>
      </c>
      <c r="X975" s="190">
        <v>0</v>
      </c>
      <c r="Y975" s="256"/>
    </row>
    <row r="976" spans="1:25" ht="18" customHeight="1">
      <c r="A976" s="218"/>
      <c r="B976" s="217"/>
      <c r="C976" s="217"/>
      <c r="D976" s="217"/>
      <c r="E976" s="219"/>
      <c r="F976" s="217"/>
      <c r="G976" s="219"/>
      <c r="H976" s="91">
        <v>2140130</v>
      </c>
      <c r="I976" s="241" t="s">
        <v>1645</v>
      </c>
      <c r="J976" s="235"/>
      <c r="K976" s="235"/>
      <c r="L976" s="29">
        <v>0</v>
      </c>
      <c r="M976" s="236"/>
      <c r="N976" s="267"/>
      <c r="O976" s="237"/>
      <c r="P976" s="238"/>
      <c r="T976" s="252"/>
      <c r="V976" s="91" t="s">
        <v>1646</v>
      </c>
      <c r="W976" s="190" t="s">
        <v>1291</v>
      </c>
      <c r="X976" s="190">
        <v>0</v>
      </c>
      <c r="Y976" s="256"/>
    </row>
    <row r="977" spans="1:25" ht="18" customHeight="1">
      <c r="A977" s="218"/>
      <c r="B977" s="217"/>
      <c r="C977" s="217"/>
      <c r="D977" s="217"/>
      <c r="E977" s="219"/>
      <c r="F977" s="217"/>
      <c r="G977" s="219"/>
      <c r="H977" s="91">
        <v>2140131</v>
      </c>
      <c r="I977" s="241" t="s">
        <v>1647</v>
      </c>
      <c r="J977" s="235"/>
      <c r="K977" s="235"/>
      <c r="L977" s="29">
        <v>0</v>
      </c>
      <c r="M977" s="236"/>
      <c r="N977" s="267"/>
      <c r="O977" s="237"/>
      <c r="P977" s="238"/>
      <c r="T977" s="252"/>
      <c r="V977" s="91" t="s">
        <v>1648</v>
      </c>
      <c r="W977" s="190" t="s">
        <v>1587</v>
      </c>
      <c r="X977" s="190">
        <v>0</v>
      </c>
      <c r="Y977" s="256"/>
    </row>
    <row r="978" spans="1:25" ht="18" customHeight="1">
      <c r="A978" s="218"/>
      <c r="B978" s="217"/>
      <c r="C978" s="217"/>
      <c r="D978" s="217"/>
      <c r="E978" s="219"/>
      <c r="F978" s="217"/>
      <c r="G978" s="219"/>
      <c r="H978" s="91"/>
      <c r="I978" s="241" t="s">
        <v>1649</v>
      </c>
      <c r="J978" s="235"/>
      <c r="K978" s="235"/>
      <c r="L978" s="29">
        <v>0</v>
      </c>
      <c r="M978" s="236"/>
      <c r="N978" s="267"/>
      <c r="O978" s="237"/>
      <c r="P978" s="238"/>
      <c r="T978" s="252"/>
      <c r="V978" s="91"/>
      <c r="Y978" s="256"/>
    </row>
    <row r="979" spans="1:25" ht="18" customHeight="1">
      <c r="A979" s="218"/>
      <c r="B979" s="217"/>
      <c r="C979" s="217"/>
      <c r="D979" s="217"/>
      <c r="E979" s="219"/>
      <c r="F979" s="217"/>
      <c r="G979" s="219"/>
      <c r="H979" s="91">
        <v>2140133</v>
      </c>
      <c r="I979" s="241" t="s">
        <v>1650</v>
      </c>
      <c r="J979" s="235"/>
      <c r="K979" s="235"/>
      <c r="L979" s="29">
        <v>0</v>
      </c>
      <c r="M979" s="236"/>
      <c r="N979" s="267"/>
      <c r="O979" s="237"/>
      <c r="P979" s="238"/>
      <c r="T979" s="252"/>
      <c r="V979" s="91" t="s">
        <v>1651</v>
      </c>
      <c r="W979" s="190" t="s">
        <v>1589</v>
      </c>
      <c r="X979" s="190">
        <v>0</v>
      </c>
      <c r="Y979" s="256"/>
    </row>
    <row r="980" spans="1:25" ht="18" customHeight="1">
      <c r="A980" s="218"/>
      <c r="B980" s="217"/>
      <c r="C980" s="217"/>
      <c r="D980" s="217"/>
      <c r="E980" s="219"/>
      <c r="F980" s="217"/>
      <c r="G980" s="219"/>
      <c r="H980" s="91">
        <v>2140136</v>
      </c>
      <c r="I980" s="229" t="s">
        <v>1652</v>
      </c>
      <c r="J980" s="235"/>
      <c r="K980" s="29">
        <v>357</v>
      </c>
      <c r="L980" s="29">
        <v>157</v>
      </c>
      <c r="M980" s="236">
        <f>+L980/K980</f>
        <v>0.43977591036414565</v>
      </c>
      <c r="N980" s="242"/>
      <c r="O980" s="237"/>
      <c r="P980" s="238"/>
      <c r="T980" s="252"/>
      <c r="V980" s="245" t="s">
        <v>1621</v>
      </c>
      <c r="W980" s="190" t="s">
        <v>1591</v>
      </c>
      <c r="X980" s="190">
        <v>0</v>
      </c>
      <c r="Y980" s="260"/>
    </row>
    <row r="981" spans="1:25" ht="18" customHeight="1">
      <c r="A981" s="218"/>
      <c r="B981" s="217"/>
      <c r="C981" s="217"/>
      <c r="D981" s="217"/>
      <c r="E981" s="219"/>
      <c r="F981" s="217"/>
      <c r="G981" s="219"/>
      <c r="H981" s="91">
        <v>2140138</v>
      </c>
      <c r="I981" s="241" t="s">
        <v>1287</v>
      </c>
      <c r="J981" s="235"/>
      <c r="K981" s="235"/>
      <c r="L981" s="29">
        <v>0</v>
      </c>
      <c r="M981" s="236"/>
      <c r="N981" s="267"/>
      <c r="O981" s="237"/>
      <c r="P981" s="238"/>
      <c r="T981" s="252"/>
      <c r="V981" s="91" t="s">
        <v>121</v>
      </c>
      <c r="W981" s="190" t="s">
        <v>1593</v>
      </c>
      <c r="X981" s="190">
        <v>0</v>
      </c>
      <c r="Y981" s="256"/>
    </row>
    <row r="982" spans="1:25" ht="18" customHeight="1">
      <c r="A982" s="218"/>
      <c r="B982" s="217"/>
      <c r="C982" s="217"/>
      <c r="D982" s="217"/>
      <c r="E982" s="219"/>
      <c r="F982" s="217"/>
      <c r="G982" s="219"/>
      <c r="H982" s="91">
        <v>2140139</v>
      </c>
      <c r="I982" s="241" t="s">
        <v>1289</v>
      </c>
      <c r="J982" s="235"/>
      <c r="K982" s="235"/>
      <c r="L982" s="29">
        <v>0</v>
      </c>
      <c r="M982" s="236"/>
      <c r="N982" s="267"/>
      <c r="O982" s="237"/>
      <c r="P982" s="238"/>
      <c r="T982" s="252"/>
      <c r="V982" s="91" t="s">
        <v>91</v>
      </c>
      <c r="W982" s="190" t="s">
        <v>1595</v>
      </c>
      <c r="X982" s="190">
        <v>0</v>
      </c>
      <c r="Y982" s="256"/>
    </row>
    <row r="983" spans="1:25" ht="18" customHeight="1">
      <c r="A983" s="218"/>
      <c r="B983" s="217"/>
      <c r="C983" s="217"/>
      <c r="D983" s="217"/>
      <c r="E983" s="219"/>
      <c r="F983" s="217"/>
      <c r="G983" s="219"/>
      <c r="H983" s="91">
        <v>2140199</v>
      </c>
      <c r="I983" s="241" t="s">
        <v>1291</v>
      </c>
      <c r="J983" s="235"/>
      <c r="K983" s="235"/>
      <c r="L983" s="29">
        <v>0</v>
      </c>
      <c r="M983" s="236"/>
      <c r="N983" s="267"/>
      <c r="O983" s="237"/>
      <c r="P983" s="238"/>
      <c r="T983" s="252"/>
      <c r="V983" s="91" t="s">
        <v>94</v>
      </c>
      <c r="W983" s="190" t="s">
        <v>1597</v>
      </c>
      <c r="X983" s="190">
        <v>700</v>
      </c>
      <c r="Y983" s="256"/>
    </row>
    <row r="984" spans="1:25" ht="18" customHeight="1">
      <c r="A984" s="218"/>
      <c r="B984" s="217"/>
      <c r="C984" s="217"/>
      <c r="D984" s="217"/>
      <c r="E984" s="219"/>
      <c r="F984" s="217"/>
      <c r="G984" s="219"/>
      <c r="H984" s="91">
        <v>21402</v>
      </c>
      <c r="I984" s="241" t="s">
        <v>1653</v>
      </c>
      <c r="J984" s="235"/>
      <c r="K984" s="235"/>
      <c r="L984" s="29">
        <v>0</v>
      </c>
      <c r="M984" s="236"/>
      <c r="N984" s="267"/>
      <c r="O984" s="237"/>
      <c r="P984" s="238"/>
      <c r="T984" s="252"/>
      <c r="V984" s="91" t="s">
        <v>1654</v>
      </c>
      <c r="W984" s="190" t="s">
        <v>1598</v>
      </c>
      <c r="X984" s="190">
        <v>47214</v>
      </c>
      <c r="Y984" s="256"/>
    </row>
    <row r="985" spans="1:25" ht="18" customHeight="1">
      <c r="A985" s="218"/>
      <c r="B985" s="217"/>
      <c r="C985" s="217"/>
      <c r="D985" s="217"/>
      <c r="E985" s="219"/>
      <c r="F985" s="217"/>
      <c r="G985" s="219"/>
      <c r="H985" s="91">
        <v>2140201</v>
      </c>
      <c r="I985" s="241" t="s">
        <v>1655</v>
      </c>
      <c r="J985" s="235"/>
      <c r="K985" s="235"/>
      <c r="L985" s="29">
        <v>0</v>
      </c>
      <c r="M985" s="236"/>
      <c r="N985" s="242"/>
      <c r="O985" s="237"/>
      <c r="P985" s="238"/>
      <c r="T985" s="252"/>
      <c r="V985" s="91" t="s">
        <v>1656</v>
      </c>
      <c r="W985" s="190" t="s">
        <v>1599</v>
      </c>
      <c r="X985" s="190">
        <v>180</v>
      </c>
      <c r="Y985" s="256"/>
    </row>
    <row r="986" spans="1:25" ht="18" customHeight="1">
      <c r="A986" s="218"/>
      <c r="B986" s="217"/>
      <c r="C986" s="217"/>
      <c r="D986" s="217"/>
      <c r="E986" s="219"/>
      <c r="F986" s="217"/>
      <c r="G986" s="219"/>
      <c r="H986" s="91">
        <v>2140202</v>
      </c>
      <c r="I986" s="241" t="s">
        <v>1657</v>
      </c>
      <c r="J986" s="235"/>
      <c r="K986" s="235"/>
      <c r="L986" s="29">
        <v>0</v>
      </c>
      <c r="M986" s="236"/>
      <c r="N986" s="242"/>
      <c r="O986" s="237"/>
      <c r="P986" s="238"/>
      <c r="T986" s="252"/>
      <c r="V986" s="91" t="s">
        <v>1658</v>
      </c>
      <c r="W986" s="187" t="s">
        <v>1600</v>
      </c>
      <c r="X986" s="187">
        <v>0</v>
      </c>
      <c r="Y986" s="256"/>
    </row>
    <row r="987" spans="1:25" ht="18" customHeight="1">
      <c r="A987" s="218"/>
      <c r="B987" s="217"/>
      <c r="C987" s="217"/>
      <c r="D987" s="217"/>
      <c r="E987" s="219"/>
      <c r="F987" s="217"/>
      <c r="G987" s="219"/>
      <c r="H987" s="91">
        <v>2140203</v>
      </c>
      <c r="I987" s="241" t="s">
        <v>1659</v>
      </c>
      <c r="J987" s="235"/>
      <c r="K987" s="235"/>
      <c r="L987" s="29">
        <v>0</v>
      </c>
      <c r="M987" s="236"/>
      <c r="N987" s="242"/>
      <c r="O987" s="237"/>
      <c r="P987" s="238"/>
      <c r="T987" s="252"/>
      <c r="V987" s="91" t="s">
        <v>1660</v>
      </c>
      <c r="W987" s="190" t="s">
        <v>1602</v>
      </c>
      <c r="X987" s="190">
        <v>43227</v>
      </c>
      <c r="Y987" s="256"/>
    </row>
    <row r="988" spans="1:25" ht="18" customHeight="1">
      <c r="A988" s="218"/>
      <c r="B988" s="217"/>
      <c r="C988" s="217"/>
      <c r="D988" s="217"/>
      <c r="E988" s="219"/>
      <c r="F988" s="217"/>
      <c r="G988" s="219"/>
      <c r="H988" s="91">
        <v>2140204</v>
      </c>
      <c r="I988" s="241" t="s">
        <v>1661</v>
      </c>
      <c r="J988" s="235"/>
      <c r="K988" s="235"/>
      <c r="L988" s="29">
        <v>0</v>
      </c>
      <c r="M988" s="236"/>
      <c r="N988" s="267"/>
      <c r="O988" s="237"/>
      <c r="P988" s="238"/>
      <c r="T988" s="252"/>
      <c r="V988" s="91" t="s">
        <v>1662</v>
      </c>
      <c r="W988" s="190" t="s">
        <v>1604</v>
      </c>
      <c r="X988" s="190">
        <v>3807</v>
      </c>
      <c r="Y988" s="256"/>
    </row>
    <row r="989" spans="1:25" ht="18" customHeight="1">
      <c r="A989" s="218"/>
      <c r="B989" s="217"/>
      <c r="C989" s="217"/>
      <c r="D989" s="217"/>
      <c r="E989" s="219"/>
      <c r="F989" s="217"/>
      <c r="G989" s="219"/>
      <c r="H989" s="91">
        <v>2140205</v>
      </c>
      <c r="I989" s="241" t="s">
        <v>1663</v>
      </c>
      <c r="J989" s="235"/>
      <c r="K989" s="235"/>
      <c r="L989" s="29">
        <v>0</v>
      </c>
      <c r="M989" s="236"/>
      <c r="N989" s="267"/>
      <c r="O989" s="237"/>
      <c r="P989" s="238"/>
      <c r="T989" s="252"/>
      <c r="V989" s="91" t="s">
        <v>1664</v>
      </c>
      <c r="W989" s="190" t="s">
        <v>1606</v>
      </c>
      <c r="X989" s="190">
        <v>410</v>
      </c>
      <c r="Y989" s="256"/>
    </row>
    <row r="990" spans="1:25" ht="18" customHeight="1">
      <c r="A990" s="218"/>
      <c r="B990" s="217"/>
      <c r="C990" s="217"/>
      <c r="D990" s="217"/>
      <c r="E990" s="219"/>
      <c r="F990" s="217"/>
      <c r="G990" s="219"/>
      <c r="H990" s="91">
        <v>2140206</v>
      </c>
      <c r="I990" s="241" t="s">
        <v>1665</v>
      </c>
      <c r="J990" s="235"/>
      <c r="K990" s="235"/>
      <c r="L990" s="29">
        <v>0</v>
      </c>
      <c r="M990" s="236"/>
      <c r="N990" s="267"/>
      <c r="O990" s="237"/>
      <c r="P990" s="238"/>
      <c r="T990" s="252"/>
      <c r="V990" s="91" t="s">
        <v>1666</v>
      </c>
      <c r="W990" s="190" t="s">
        <v>1287</v>
      </c>
      <c r="X990" s="190">
        <v>0</v>
      </c>
      <c r="Y990" s="256"/>
    </row>
    <row r="991" spans="1:25" ht="18" customHeight="1">
      <c r="A991" s="218"/>
      <c r="B991" s="217"/>
      <c r="C991" s="217"/>
      <c r="D991" s="217"/>
      <c r="E991" s="219"/>
      <c r="F991" s="217"/>
      <c r="G991" s="219"/>
      <c r="H991" s="91">
        <v>2140207</v>
      </c>
      <c r="I991" s="241" t="s">
        <v>1667</v>
      </c>
      <c r="J991" s="235"/>
      <c r="K991" s="235"/>
      <c r="L991" s="29">
        <v>0</v>
      </c>
      <c r="M991" s="236"/>
      <c r="N991" s="267"/>
      <c r="O991" s="237"/>
      <c r="P991" s="238"/>
      <c r="T991" s="252"/>
      <c r="V991" s="245" t="s">
        <v>1624</v>
      </c>
      <c r="W991" s="190" t="s">
        <v>1289</v>
      </c>
      <c r="X991" s="190">
        <v>0</v>
      </c>
      <c r="Y991" s="256"/>
    </row>
    <row r="992" spans="1:25" ht="18" customHeight="1">
      <c r="A992" s="218"/>
      <c r="B992" s="217"/>
      <c r="C992" s="217"/>
      <c r="D992" s="217"/>
      <c r="E992" s="219"/>
      <c r="F992" s="217"/>
      <c r="G992" s="219"/>
      <c r="H992" s="91">
        <v>2140299</v>
      </c>
      <c r="I992" s="241" t="s">
        <v>1668</v>
      </c>
      <c r="J992" s="235"/>
      <c r="K992" s="235"/>
      <c r="L992" s="29">
        <v>0</v>
      </c>
      <c r="M992" s="236"/>
      <c r="N992" s="267"/>
      <c r="O992" s="237"/>
      <c r="P992" s="238"/>
      <c r="T992" s="252"/>
      <c r="V992" s="91" t="s">
        <v>1669</v>
      </c>
      <c r="W992" s="190" t="s">
        <v>1291</v>
      </c>
      <c r="X992" s="190">
        <v>0</v>
      </c>
      <c r="Y992" s="256"/>
    </row>
    <row r="993" spans="1:25" ht="18" customHeight="1">
      <c r="A993" s="218"/>
      <c r="B993" s="217"/>
      <c r="C993" s="217"/>
      <c r="D993" s="217"/>
      <c r="E993" s="219"/>
      <c r="F993" s="217"/>
      <c r="G993" s="219"/>
      <c r="H993" s="91">
        <v>21403</v>
      </c>
      <c r="I993" s="241" t="s">
        <v>1670</v>
      </c>
      <c r="J993" s="235"/>
      <c r="K993" s="235"/>
      <c r="L993" s="29">
        <v>0</v>
      </c>
      <c r="M993" s="236"/>
      <c r="N993" s="267"/>
      <c r="O993" s="237"/>
      <c r="P993" s="238"/>
      <c r="T993" s="252"/>
      <c r="V993" s="91" t="s">
        <v>1671</v>
      </c>
      <c r="W993" s="190" t="s">
        <v>1584</v>
      </c>
      <c r="X993" s="190">
        <v>0</v>
      </c>
      <c r="Y993" s="256"/>
    </row>
    <row r="994" spans="1:25" ht="18" customHeight="1">
      <c r="A994" s="218"/>
      <c r="B994" s="217"/>
      <c r="C994" s="217"/>
      <c r="D994" s="217"/>
      <c r="E994" s="219"/>
      <c r="F994" s="217"/>
      <c r="G994" s="219"/>
      <c r="H994" s="91">
        <v>2140301</v>
      </c>
      <c r="I994" s="241" t="s">
        <v>1672</v>
      </c>
      <c r="J994" s="235"/>
      <c r="K994" s="235"/>
      <c r="L994" s="29">
        <v>0</v>
      </c>
      <c r="M994" s="236"/>
      <c r="N994" s="267"/>
      <c r="O994" s="237"/>
      <c r="P994" s="238"/>
      <c r="T994" s="252"/>
      <c r="V994" s="91" t="s">
        <v>1673</v>
      </c>
      <c r="W994" s="190" t="s">
        <v>1612</v>
      </c>
      <c r="X994" s="190">
        <v>0</v>
      </c>
      <c r="Y994" s="256"/>
    </row>
    <row r="995" spans="1:25" ht="18" customHeight="1">
      <c r="A995" s="218"/>
      <c r="B995" s="217"/>
      <c r="C995" s="217"/>
      <c r="D995" s="217"/>
      <c r="E995" s="219"/>
      <c r="F995" s="217"/>
      <c r="G995" s="219"/>
      <c r="H995" s="91">
        <v>2140302</v>
      </c>
      <c r="I995" s="241" t="s">
        <v>1674</v>
      </c>
      <c r="J995" s="235"/>
      <c r="K995" s="235">
        <v>357</v>
      </c>
      <c r="L995" s="29">
        <v>157</v>
      </c>
      <c r="M995" s="236">
        <f>+L995/K995</f>
        <v>0.43977591036414565</v>
      </c>
      <c r="N995" s="242"/>
      <c r="O995" s="237"/>
      <c r="P995" s="238"/>
      <c r="T995" s="252"/>
      <c r="V995" s="91" t="s">
        <v>1675</v>
      </c>
      <c r="W995" s="190" t="s">
        <v>1615</v>
      </c>
      <c r="X995" s="190">
        <v>410</v>
      </c>
      <c r="Y995" s="256"/>
    </row>
    <row r="996" spans="1:25" ht="18" customHeight="1">
      <c r="A996" s="218"/>
      <c r="B996" s="217"/>
      <c r="C996" s="217"/>
      <c r="D996" s="217"/>
      <c r="E996" s="219"/>
      <c r="F996" s="217"/>
      <c r="G996" s="219"/>
      <c r="H996" s="91">
        <v>2140303</v>
      </c>
      <c r="I996" s="229" t="s">
        <v>1676</v>
      </c>
      <c r="J996" s="235"/>
      <c r="K996" s="29"/>
      <c r="L996" s="29">
        <v>0</v>
      </c>
      <c r="M996" s="236"/>
      <c r="N996" s="242"/>
      <c r="O996" s="237"/>
      <c r="P996" s="238"/>
      <c r="T996" s="252"/>
      <c r="V996" s="245" t="s">
        <v>1627</v>
      </c>
      <c r="W996" s="190" t="s">
        <v>1617</v>
      </c>
      <c r="X996" s="190">
        <v>645.3</v>
      </c>
      <c r="Y996" s="257"/>
    </row>
    <row r="997" spans="1:25" ht="18" customHeight="1">
      <c r="A997" s="218"/>
      <c r="B997" s="217"/>
      <c r="C997" s="217"/>
      <c r="D997" s="217"/>
      <c r="E997" s="219"/>
      <c r="F997" s="217"/>
      <c r="G997" s="219"/>
      <c r="H997" s="91">
        <v>2140304</v>
      </c>
      <c r="I997" s="241" t="s">
        <v>1287</v>
      </c>
      <c r="J997" s="235"/>
      <c r="K997" s="235"/>
      <c r="L997" s="29">
        <v>0</v>
      </c>
      <c r="M997" s="236"/>
      <c r="N997" s="242"/>
      <c r="O997" s="237"/>
      <c r="P997" s="238"/>
      <c r="T997" s="252"/>
      <c r="V997" s="91" t="s">
        <v>121</v>
      </c>
      <c r="W997" s="190" t="s">
        <v>1620</v>
      </c>
      <c r="X997" s="190">
        <v>0</v>
      </c>
      <c r="Y997" s="256"/>
    </row>
    <row r="998" spans="1:25" ht="18" customHeight="1">
      <c r="A998" s="218"/>
      <c r="B998" s="217"/>
      <c r="C998" s="217"/>
      <c r="D998" s="217"/>
      <c r="E998" s="219"/>
      <c r="F998" s="217"/>
      <c r="G998" s="219"/>
      <c r="H998" s="91">
        <v>2140305</v>
      </c>
      <c r="I998" s="241" t="s">
        <v>1289</v>
      </c>
      <c r="J998" s="235"/>
      <c r="K998" s="235"/>
      <c r="L998" s="29">
        <v>0</v>
      </c>
      <c r="M998" s="236"/>
      <c r="N998" s="242"/>
      <c r="O998" s="237"/>
      <c r="P998" s="238"/>
      <c r="T998" s="252"/>
      <c r="V998" s="91" t="s">
        <v>91</v>
      </c>
      <c r="W998" s="190" t="s">
        <v>1623</v>
      </c>
      <c r="X998" s="190">
        <v>0</v>
      </c>
      <c r="Y998" s="256"/>
    </row>
    <row r="999" spans="1:25" ht="18" customHeight="1">
      <c r="A999" s="218"/>
      <c r="B999" s="217"/>
      <c r="C999" s="217"/>
      <c r="D999" s="217"/>
      <c r="E999" s="219"/>
      <c r="F999" s="217"/>
      <c r="G999" s="219"/>
      <c r="H999" s="91">
        <v>2140306</v>
      </c>
      <c r="I999" s="241" t="s">
        <v>1291</v>
      </c>
      <c r="J999" s="235"/>
      <c r="K999" s="235"/>
      <c r="L999" s="29">
        <v>0</v>
      </c>
      <c r="M999" s="236"/>
      <c r="N999" s="242"/>
      <c r="O999" s="237"/>
      <c r="P999" s="238"/>
      <c r="T999" s="252"/>
      <c r="V999" s="91" t="s">
        <v>94</v>
      </c>
      <c r="W999" s="190" t="s">
        <v>1626</v>
      </c>
      <c r="X999" s="190">
        <v>0</v>
      </c>
      <c r="Y999" s="256"/>
    </row>
    <row r="1000" spans="1:25" ht="18" customHeight="1">
      <c r="A1000" s="218"/>
      <c r="B1000" s="217"/>
      <c r="C1000" s="217"/>
      <c r="D1000" s="217"/>
      <c r="E1000" s="219"/>
      <c r="F1000" s="217"/>
      <c r="G1000" s="219"/>
      <c r="H1000" s="91">
        <v>2140307</v>
      </c>
      <c r="I1000" s="241" t="s">
        <v>1677</v>
      </c>
      <c r="J1000" s="235"/>
      <c r="K1000" s="235"/>
      <c r="L1000" s="29">
        <v>0</v>
      </c>
      <c r="M1000" s="236"/>
      <c r="N1000" s="242"/>
      <c r="O1000" s="237"/>
      <c r="P1000" s="238"/>
      <c r="T1000" s="252"/>
      <c r="V1000" s="91" t="s">
        <v>1678</v>
      </c>
      <c r="W1000" s="190" t="s">
        <v>1629</v>
      </c>
      <c r="X1000" s="190">
        <v>645.3</v>
      </c>
      <c r="Y1000" s="256"/>
    </row>
    <row r="1001" spans="1:25" ht="18" customHeight="1">
      <c r="A1001" s="218"/>
      <c r="B1001" s="217"/>
      <c r="C1001" s="217"/>
      <c r="D1001" s="217"/>
      <c r="E1001" s="219"/>
      <c r="F1001" s="217"/>
      <c r="G1001" s="219"/>
      <c r="H1001" s="91">
        <v>2140308</v>
      </c>
      <c r="I1001" s="229" t="s">
        <v>1679</v>
      </c>
      <c r="J1001" s="235"/>
      <c r="K1001" s="29"/>
      <c r="L1001" s="29">
        <v>0</v>
      </c>
      <c r="M1001" s="236"/>
      <c r="N1001" s="242">
        <v>52</v>
      </c>
      <c r="O1001" s="237">
        <f>+L1001/N1001-1</f>
        <v>-1</v>
      </c>
      <c r="P1001" s="238"/>
      <c r="T1001" s="252"/>
      <c r="V1001" s="91" t="s">
        <v>1680</v>
      </c>
      <c r="W1001" s="190" t="s">
        <v>1632</v>
      </c>
      <c r="X1001" s="190">
        <v>1452311</v>
      </c>
      <c r="Y1001" s="281"/>
    </row>
    <row r="1002" spans="1:25" ht="18" customHeight="1">
      <c r="A1002" s="218"/>
      <c r="B1002" s="217"/>
      <c r="C1002" s="217"/>
      <c r="D1002" s="217"/>
      <c r="E1002" s="219"/>
      <c r="F1002" s="217"/>
      <c r="G1002" s="219"/>
      <c r="H1002" s="91">
        <v>2140309</v>
      </c>
      <c r="I1002" s="241" t="s">
        <v>1287</v>
      </c>
      <c r="J1002" s="235"/>
      <c r="K1002" s="235"/>
      <c r="L1002" s="29">
        <v>0</v>
      </c>
      <c r="M1002" s="236"/>
      <c r="N1002" s="267">
        <v>0</v>
      </c>
      <c r="O1002" s="237"/>
      <c r="P1002" s="238"/>
      <c r="T1002" s="252"/>
      <c r="V1002" s="91" t="s">
        <v>1681</v>
      </c>
      <c r="W1002" s="190" t="s">
        <v>1635</v>
      </c>
      <c r="X1002" s="190">
        <v>676000</v>
      </c>
      <c r="Y1002" s="256"/>
    </row>
    <row r="1003" spans="1:25" ht="18" customHeight="1">
      <c r="A1003" s="218"/>
      <c r="B1003" s="217"/>
      <c r="C1003" s="217"/>
      <c r="D1003" s="217"/>
      <c r="E1003" s="219"/>
      <c r="F1003" s="217"/>
      <c r="G1003" s="219"/>
      <c r="H1003" s="91">
        <v>2140399</v>
      </c>
      <c r="I1003" s="241" t="s">
        <v>1289</v>
      </c>
      <c r="J1003" s="235"/>
      <c r="K1003" s="235"/>
      <c r="L1003" s="29">
        <v>0</v>
      </c>
      <c r="M1003" s="236"/>
      <c r="N1003" s="267">
        <v>0</v>
      </c>
      <c r="O1003" s="237"/>
      <c r="P1003" s="238"/>
      <c r="T1003" s="252"/>
      <c r="V1003" s="245" t="s">
        <v>1630</v>
      </c>
      <c r="W1003" s="190" t="s">
        <v>1637</v>
      </c>
      <c r="X1003" s="190">
        <v>776311</v>
      </c>
      <c r="Y1003" s="260"/>
    </row>
    <row r="1004" spans="1:25" ht="18" customHeight="1">
      <c r="A1004" s="218"/>
      <c r="B1004" s="217"/>
      <c r="C1004" s="217"/>
      <c r="D1004" s="217"/>
      <c r="E1004" s="219"/>
      <c r="F1004" s="217"/>
      <c r="G1004" s="219"/>
      <c r="H1004" s="91">
        <v>21404</v>
      </c>
      <c r="I1004" s="241" t="s">
        <v>1291</v>
      </c>
      <c r="J1004" s="235"/>
      <c r="K1004" s="235"/>
      <c r="L1004" s="29">
        <v>0</v>
      </c>
      <c r="M1004" s="236"/>
      <c r="N1004" s="267">
        <v>0</v>
      </c>
      <c r="O1004" s="237"/>
      <c r="P1004" s="238"/>
      <c r="T1004" s="252"/>
      <c r="V1004" s="91" t="s">
        <v>1682</v>
      </c>
      <c r="W1004" s="190" t="s">
        <v>38</v>
      </c>
      <c r="X1004" s="190">
        <v>1781229.5</v>
      </c>
      <c r="Y1004" s="256"/>
    </row>
    <row r="1005" spans="1:25" ht="18" customHeight="1">
      <c r="A1005" s="218"/>
      <c r="B1005" s="217"/>
      <c r="C1005" s="217"/>
      <c r="D1005" s="217"/>
      <c r="E1005" s="219"/>
      <c r="F1005" s="217"/>
      <c r="G1005" s="219"/>
      <c r="H1005" s="91">
        <v>2140401</v>
      </c>
      <c r="I1005" s="241" t="s">
        <v>1683</v>
      </c>
      <c r="J1005" s="235"/>
      <c r="K1005" s="235"/>
      <c r="L1005" s="29">
        <v>0</v>
      </c>
      <c r="M1005" s="236"/>
      <c r="N1005" s="267">
        <v>0</v>
      </c>
      <c r="O1005" s="237"/>
      <c r="P1005" s="238"/>
      <c r="T1005" s="252"/>
      <c r="V1005" s="91" t="s">
        <v>1684</v>
      </c>
      <c r="W1005" s="190" t="s">
        <v>1640</v>
      </c>
      <c r="X1005" s="190">
        <v>290</v>
      </c>
      <c r="Y1005" s="256"/>
    </row>
    <row r="1006" spans="1:25" ht="18" customHeight="1">
      <c r="A1006" s="218"/>
      <c r="B1006" s="217"/>
      <c r="C1006" s="217"/>
      <c r="D1006" s="217"/>
      <c r="E1006" s="219"/>
      <c r="F1006" s="217"/>
      <c r="G1006" s="219"/>
      <c r="H1006" s="91">
        <v>2140402</v>
      </c>
      <c r="I1006" s="241" t="s">
        <v>1685</v>
      </c>
      <c r="J1006" s="235"/>
      <c r="K1006" s="235"/>
      <c r="L1006" s="29">
        <v>0</v>
      </c>
      <c r="M1006" s="236"/>
      <c r="N1006" s="267">
        <v>0</v>
      </c>
      <c r="O1006" s="237"/>
      <c r="P1006" s="238"/>
      <c r="T1006" s="252"/>
      <c r="V1006" s="91" t="s">
        <v>1686</v>
      </c>
      <c r="W1006" s="190" t="s">
        <v>1287</v>
      </c>
      <c r="X1006" s="190">
        <v>580</v>
      </c>
      <c r="Y1006" s="256"/>
    </row>
    <row r="1007" spans="1:25" ht="18" customHeight="1">
      <c r="A1007" s="218"/>
      <c r="B1007" s="217"/>
      <c r="C1007" s="217"/>
      <c r="D1007" s="217"/>
      <c r="E1007" s="219"/>
      <c r="F1007" s="217"/>
      <c r="G1007" s="219"/>
      <c r="H1007" s="91">
        <v>2140403</v>
      </c>
      <c r="I1007" s="241" t="s">
        <v>1687</v>
      </c>
      <c r="J1007" s="235"/>
      <c r="K1007" s="235"/>
      <c r="L1007" s="29">
        <v>0</v>
      </c>
      <c r="M1007" s="236"/>
      <c r="N1007" s="267">
        <v>0</v>
      </c>
      <c r="O1007" s="237"/>
      <c r="P1007" s="238"/>
      <c r="T1007" s="252"/>
      <c r="V1007" s="91" t="s">
        <v>1688</v>
      </c>
      <c r="W1007" s="190" t="s">
        <v>1289</v>
      </c>
      <c r="X1007" s="190">
        <v>0</v>
      </c>
      <c r="Y1007" s="256"/>
    </row>
    <row r="1008" spans="1:25" ht="18" customHeight="1">
      <c r="A1008" s="218"/>
      <c r="B1008" s="217"/>
      <c r="C1008" s="217"/>
      <c r="D1008" s="217"/>
      <c r="E1008" s="219"/>
      <c r="F1008" s="217"/>
      <c r="G1008" s="219"/>
      <c r="H1008" s="91">
        <v>2140499</v>
      </c>
      <c r="I1008" s="241" t="s">
        <v>1689</v>
      </c>
      <c r="J1008" s="235"/>
      <c r="K1008" s="235"/>
      <c r="L1008" s="29">
        <v>0</v>
      </c>
      <c r="M1008" s="236"/>
      <c r="N1008" s="242">
        <v>0</v>
      </c>
      <c r="O1008" s="237"/>
      <c r="P1008" s="238"/>
      <c r="T1008" s="252"/>
      <c r="V1008" s="245" t="s">
        <v>1690</v>
      </c>
      <c r="W1008" s="190" t="s">
        <v>1291</v>
      </c>
      <c r="X1008" s="190">
        <v>0</v>
      </c>
      <c r="Y1008" s="260"/>
    </row>
    <row r="1009" spans="1:25" ht="18" customHeight="1">
      <c r="A1009" s="218"/>
      <c r="B1009" s="217"/>
      <c r="C1009" s="217"/>
      <c r="D1009" s="217"/>
      <c r="E1009" s="219"/>
      <c r="F1009" s="217"/>
      <c r="G1009" s="219"/>
      <c r="H1009" s="91">
        <v>21405</v>
      </c>
      <c r="I1009" s="241" t="s">
        <v>1691</v>
      </c>
      <c r="J1009" s="235"/>
      <c r="K1009" s="235"/>
      <c r="L1009" s="29">
        <v>0</v>
      </c>
      <c r="M1009" s="236"/>
      <c r="N1009" s="267">
        <v>0</v>
      </c>
      <c r="O1009" s="237"/>
      <c r="P1009" s="238"/>
      <c r="T1009" s="252"/>
      <c r="V1009" s="91" t="s">
        <v>1692</v>
      </c>
      <c r="W1009" s="190" t="s">
        <v>1641</v>
      </c>
      <c r="X1009" s="190">
        <v>0</v>
      </c>
      <c r="Y1009" s="256"/>
    </row>
    <row r="1010" spans="1:25" ht="18" customHeight="1">
      <c r="A1010" s="218"/>
      <c r="B1010" s="217"/>
      <c r="C1010" s="217"/>
      <c r="D1010" s="217"/>
      <c r="E1010" s="219"/>
      <c r="F1010" s="217"/>
      <c r="G1010" s="219"/>
      <c r="H1010" s="91">
        <v>2140502</v>
      </c>
      <c r="I1010" s="241" t="s">
        <v>1693</v>
      </c>
      <c r="J1010" s="235"/>
      <c r="K1010" s="235"/>
      <c r="L1010" s="29">
        <v>0</v>
      </c>
      <c r="M1010" s="236"/>
      <c r="N1010" s="267">
        <v>0</v>
      </c>
      <c r="O1010" s="237"/>
      <c r="P1010" s="238"/>
      <c r="T1010" s="252"/>
      <c r="V1010" s="245" t="s">
        <v>1694</v>
      </c>
      <c r="W1010" s="190" t="s">
        <v>1645</v>
      </c>
      <c r="X1010" s="190">
        <v>0</v>
      </c>
      <c r="Y1010" s="256"/>
    </row>
    <row r="1011" spans="1:25" ht="18" customHeight="1">
      <c r="A1011" s="218"/>
      <c r="B1011" s="217"/>
      <c r="C1011" s="217"/>
      <c r="D1011" s="217"/>
      <c r="E1011" s="219"/>
      <c r="F1011" s="217"/>
      <c r="G1011" s="219"/>
      <c r="H1011" s="91">
        <v>2140503</v>
      </c>
      <c r="I1011" s="241" t="s">
        <v>1695</v>
      </c>
      <c r="J1011" s="235"/>
      <c r="K1011" s="235"/>
      <c r="L1011" s="29">
        <v>0</v>
      </c>
      <c r="M1011" s="236"/>
      <c r="N1011" s="267">
        <v>0</v>
      </c>
      <c r="O1011" s="237"/>
      <c r="P1011" s="238"/>
      <c r="T1011" s="252"/>
      <c r="V1011" s="245" t="s">
        <v>1696</v>
      </c>
      <c r="W1011" s="190" t="s">
        <v>1647</v>
      </c>
      <c r="X1011" s="190">
        <v>0</v>
      </c>
      <c r="Y1011" s="260"/>
    </row>
    <row r="1012" spans="1:25" ht="18" customHeight="1">
      <c r="A1012" s="218"/>
      <c r="B1012" s="217"/>
      <c r="C1012" s="217"/>
      <c r="D1012" s="217"/>
      <c r="E1012" s="219"/>
      <c r="F1012" s="217"/>
      <c r="G1012" s="219"/>
      <c r="H1012" s="91">
        <v>2140504</v>
      </c>
      <c r="I1012" s="241" t="s">
        <v>1584</v>
      </c>
      <c r="J1012" s="235"/>
      <c r="K1012" s="235"/>
      <c r="L1012" s="29">
        <v>0</v>
      </c>
      <c r="M1012" s="236"/>
      <c r="N1012" s="267">
        <v>0</v>
      </c>
      <c r="O1012" s="237"/>
      <c r="P1012" s="238"/>
      <c r="T1012" s="252"/>
      <c r="V1012" s="91" t="s">
        <v>121</v>
      </c>
      <c r="W1012" s="190" t="s">
        <v>1649</v>
      </c>
      <c r="X1012" s="190">
        <v>0</v>
      </c>
      <c r="Y1012" s="256"/>
    </row>
    <row r="1013" spans="1:25" ht="18" customHeight="1">
      <c r="A1013" s="218"/>
      <c r="B1013" s="217"/>
      <c r="C1013" s="217"/>
      <c r="D1013" s="217"/>
      <c r="E1013" s="219"/>
      <c r="F1013" s="217"/>
      <c r="G1013" s="219"/>
      <c r="H1013" s="91">
        <v>2140505</v>
      </c>
      <c r="I1013" s="241" t="s">
        <v>1697</v>
      </c>
      <c r="J1013" s="235"/>
      <c r="K1013" s="235"/>
      <c r="L1013" s="29">
        <v>0</v>
      </c>
      <c r="M1013" s="236"/>
      <c r="N1013" s="267">
        <v>0</v>
      </c>
      <c r="O1013" s="237"/>
      <c r="P1013" s="238"/>
      <c r="T1013" s="252"/>
      <c r="V1013" s="91" t="s">
        <v>91</v>
      </c>
      <c r="W1013" s="190" t="s">
        <v>1650</v>
      </c>
      <c r="X1013" s="190">
        <v>0</v>
      </c>
      <c r="Y1013" s="256"/>
    </row>
    <row r="1014" spans="1:25" ht="18" customHeight="1">
      <c r="A1014" s="218"/>
      <c r="B1014" s="217"/>
      <c r="C1014" s="217"/>
      <c r="D1014" s="217"/>
      <c r="E1014" s="219"/>
      <c r="F1014" s="217"/>
      <c r="G1014" s="219"/>
      <c r="H1014" s="91">
        <v>2140599</v>
      </c>
      <c r="I1014" s="241" t="s">
        <v>1698</v>
      </c>
      <c r="J1014" s="235"/>
      <c r="K1014" s="235"/>
      <c r="L1014" s="29">
        <v>0</v>
      </c>
      <c r="M1014" s="236"/>
      <c r="N1014" s="242">
        <v>52</v>
      </c>
      <c r="O1014" s="237">
        <f>+L1014/N1014-1</f>
        <v>-1</v>
      </c>
      <c r="P1014" s="238"/>
      <c r="T1014" s="252"/>
      <c r="V1014" s="91" t="s">
        <v>94</v>
      </c>
      <c r="W1014" s="190" t="s">
        <v>1652</v>
      </c>
      <c r="X1014" s="190">
        <v>220339.06</v>
      </c>
      <c r="Y1014" s="256"/>
    </row>
    <row r="1015" spans="1:25" ht="18" customHeight="1">
      <c r="A1015" s="218"/>
      <c r="B1015" s="217"/>
      <c r="C1015" s="217"/>
      <c r="D1015" s="217"/>
      <c r="E1015" s="219"/>
      <c r="F1015" s="217"/>
      <c r="G1015" s="219"/>
      <c r="H1015" s="91">
        <v>21406</v>
      </c>
      <c r="I1015" s="229" t="s">
        <v>1699</v>
      </c>
      <c r="J1015" s="235">
        <v>16194</v>
      </c>
      <c r="K1015" s="29">
        <v>20843</v>
      </c>
      <c r="L1015" s="29">
        <v>20843</v>
      </c>
      <c r="M1015" s="236">
        <f>+L1015/K1015</f>
        <v>1</v>
      </c>
      <c r="N1015" s="242">
        <v>27380</v>
      </c>
      <c r="O1015" s="237">
        <f>+L1015/N1015-1</f>
        <v>-0.23875091307523744</v>
      </c>
      <c r="P1015" s="238"/>
      <c r="T1015" s="252"/>
      <c r="V1015" s="91" t="s">
        <v>1700</v>
      </c>
      <c r="W1015" s="190" t="s">
        <v>1287</v>
      </c>
      <c r="X1015" s="190">
        <v>0</v>
      </c>
      <c r="Y1015" s="286"/>
    </row>
    <row r="1016" spans="1:25" ht="18" customHeight="1">
      <c r="A1016" s="218"/>
      <c r="B1016" s="217"/>
      <c r="C1016" s="217"/>
      <c r="D1016" s="217"/>
      <c r="E1016" s="219"/>
      <c r="F1016" s="217"/>
      <c r="G1016" s="219"/>
      <c r="H1016" s="91">
        <v>2140601</v>
      </c>
      <c r="I1016" s="241" t="s">
        <v>1287</v>
      </c>
      <c r="J1016" s="235">
        <v>982</v>
      </c>
      <c r="K1016" s="29">
        <v>1085</v>
      </c>
      <c r="L1016" s="29">
        <v>1085</v>
      </c>
      <c r="M1016" s="236">
        <f>+L1016/K1016</f>
        <v>1</v>
      </c>
      <c r="N1016" s="242">
        <v>1188</v>
      </c>
      <c r="O1016" s="237">
        <f>+L1016/N1016-1</f>
        <v>-0.08670033670033672</v>
      </c>
      <c r="P1016" s="238"/>
      <c r="T1016" s="252"/>
      <c r="V1016" s="91" t="s">
        <v>1701</v>
      </c>
      <c r="W1016" s="190" t="s">
        <v>1289</v>
      </c>
      <c r="X1016" s="190">
        <v>0</v>
      </c>
      <c r="Y1016" s="256"/>
    </row>
    <row r="1017" spans="1:25" ht="18" customHeight="1">
      <c r="A1017" s="218"/>
      <c r="B1017" s="217"/>
      <c r="C1017" s="217"/>
      <c r="D1017" s="217"/>
      <c r="E1017" s="219"/>
      <c r="F1017" s="217"/>
      <c r="G1017" s="219"/>
      <c r="H1017" s="91">
        <v>2140602</v>
      </c>
      <c r="I1017" s="241" t="s">
        <v>1289</v>
      </c>
      <c r="J1017" s="235">
        <v>11749</v>
      </c>
      <c r="K1017" s="29">
        <v>16397</v>
      </c>
      <c r="L1017" s="29">
        <v>16397</v>
      </c>
      <c r="M1017" s="236">
        <f>+L1017/K1017</f>
        <v>1</v>
      </c>
      <c r="N1017" s="242">
        <v>20948</v>
      </c>
      <c r="O1017" s="237">
        <f>+L1017/N1017-1</f>
        <v>-0.2172522436509452</v>
      </c>
      <c r="P1017" s="238"/>
      <c r="T1017" s="252"/>
      <c r="V1017" s="91" t="s">
        <v>1702</v>
      </c>
      <c r="W1017" s="190" t="s">
        <v>1291</v>
      </c>
      <c r="X1017" s="190">
        <v>0</v>
      </c>
      <c r="Y1017" s="256"/>
    </row>
    <row r="1018" spans="1:25" ht="18" customHeight="1">
      <c r="A1018" s="218"/>
      <c r="B1018" s="217"/>
      <c r="C1018" s="217"/>
      <c r="D1018" s="217"/>
      <c r="E1018" s="219"/>
      <c r="F1018" s="217"/>
      <c r="G1018" s="219"/>
      <c r="H1018" s="91">
        <v>2140603</v>
      </c>
      <c r="I1018" s="241" t="s">
        <v>1291</v>
      </c>
      <c r="J1018" s="235">
        <v>0</v>
      </c>
      <c r="K1018" s="29">
        <v>0</v>
      </c>
      <c r="L1018" s="29">
        <v>0</v>
      </c>
      <c r="M1018" s="236"/>
      <c r="N1018" s="267">
        <v>0</v>
      </c>
      <c r="O1018" s="237"/>
      <c r="P1018" s="238"/>
      <c r="T1018" s="252"/>
      <c r="V1018" s="91" t="s">
        <v>1703</v>
      </c>
      <c r="W1018" s="190" t="s">
        <v>1653</v>
      </c>
      <c r="X1018" s="190">
        <v>0</v>
      </c>
      <c r="Y1018" s="256"/>
    </row>
    <row r="1019" spans="1:25" ht="18" customHeight="1">
      <c r="A1019" s="218"/>
      <c r="B1019" s="217"/>
      <c r="C1019" s="217"/>
      <c r="D1019" s="217"/>
      <c r="E1019" s="219"/>
      <c r="F1019" s="217"/>
      <c r="G1019" s="219"/>
      <c r="H1019" s="91">
        <v>2140699</v>
      </c>
      <c r="I1019" s="241" t="s">
        <v>1704</v>
      </c>
      <c r="J1019" s="235"/>
      <c r="K1019" s="29">
        <v>0</v>
      </c>
      <c r="L1019" s="29">
        <v>0</v>
      </c>
      <c r="M1019" s="236"/>
      <c r="N1019" s="267">
        <v>0</v>
      </c>
      <c r="O1019" s="237"/>
      <c r="P1019" s="238"/>
      <c r="T1019" s="252"/>
      <c r="V1019" s="91" t="s">
        <v>1705</v>
      </c>
      <c r="W1019" s="190" t="s">
        <v>1655</v>
      </c>
      <c r="X1019" s="190">
        <v>0</v>
      </c>
      <c r="Y1019" s="256"/>
    </row>
    <row r="1020" spans="1:25" ht="18" customHeight="1">
      <c r="A1020" s="218"/>
      <c r="B1020" s="217"/>
      <c r="C1020" s="217"/>
      <c r="D1020" s="217"/>
      <c r="E1020" s="219"/>
      <c r="F1020" s="217"/>
      <c r="G1020" s="219"/>
      <c r="H1020" s="91">
        <v>21499</v>
      </c>
      <c r="I1020" s="241" t="s">
        <v>1706</v>
      </c>
      <c r="J1020" s="235">
        <v>3000</v>
      </c>
      <c r="K1020" s="29">
        <v>2833</v>
      </c>
      <c r="L1020" s="29">
        <v>2833</v>
      </c>
      <c r="M1020" s="236">
        <f>+L1020/K1020</f>
        <v>1</v>
      </c>
      <c r="N1020" s="242">
        <v>5244</v>
      </c>
      <c r="O1020" s="237">
        <f>+L1020/N1020-1</f>
        <v>-0.4597635392829901</v>
      </c>
      <c r="P1020" s="238"/>
      <c r="T1020" s="252"/>
      <c r="V1020" s="91" t="s">
        <v>1707</v>
      </c>
      <c r="W1020" s="190" t="s">
        <v>1657</v>
      </c>
      <c r="X1020" s="190">
        <v>0</v>
      </c>
      <c r="Y1020" s="256"/>
    </row>
    <row r="1021" spans="1:25" ht="18" customHeight="1">
      <c r="A1021" s="218"/>
      <c r="B1021" s="217"/>
      <c r="C1021" s="217"/>
      <c r="D1021" s="217"/>
      <c r="E1021" s="219"/>
      <c r="F1021" s="217"/>
      <c r="G1021" s="219"/>
      <c r="H1021" s="91">
        <v>2149901</v>
      </c>
      <c r="I1021" s="241" t="s">
        <v>1708</v>
      </c>
      <c r="J1021" s="235">
        <v>0</v>
      </c>
      <c r="K1021" s="29">
        <v>0</v>
      </c>
      <c r="L1021" s="29">
        <v>0</v>
      </c>
      <c r="M1021" s="236"/>
      <c r="N1021" s="242">
        <v>0</v>
      </c>
      <c r="O1021" s="237"/>
      <c r="P1021" s="238"/>
      <c r="T1021" s="252"/>
      <c r="V1021" s="245" t="s">
        <v>1709</v>
      </c>
      <c r="W1021" s="190" t="s">
        <v>1659</v>
      </c>
      <c r="X1021" s="190">
        <v>29</v>
      </c>
      <c r="Y1021" s="260"/>
    </row>
    <row r="1022" spans="1:25" ht="18" customHeight="1">
      <c r="A1022" s="218"/>
      <c r="B1022" s="217"/>
      <c r="C1022" s="217"/>
      <c r="D1022" s="217"/>
      <c r="E1022" s="219"/>
      <c r="F1022" s="217"/>
      <c r="G1022" s="219"/>
      <c r="H1022" s="91">
        <v>2149999</v>
      </c>
      <c r="I1022" s="241" t="s">
        <v>1710</v>
      </c>
      <c r="J1022" s="235">
        <v>0</v>
      </c>
      <c r="K1022" s="29">
        <v>0</v>
      </c>
      <c r="L1022" s="29">
        <v>0</v>
      </c>
      <c r="M1022" s="236"/>
      <c r="N1022" s="242">
        <v>0</v>
      </c>
      <c r="O1022" s="237"/>
      <c r="P1022" s="238"/>
      <c r="T1022" s="252"/>
      <c r="V1022" s="91" t="s">
        <v>121</v>
      </c>
      <c r="W1022" s="190" t="s">
        <v>1661</v>
      </c>
      <c r="X1022" s="190">
        <v>0</v>
      </c>
      <c r="Y1022" s="256"/>
    </row>
    <row r="1023" spans="1:25" s="187" customFormat="1" ht="18" customHeight="1">
      <c r="A1023" s="263"/>
      <c r="B1023" s="264"/>
      <c r="C1023" s="264"/>
      <c r="D1023" s="264"/>
      <c r="E1023" s="265"/>
      <c r="F1023" s="264"/>
      <c r="G1023" s="265"/>
      <c r="H1023" s="245">
        <v>215</v>
      </c>
      <c r="I1023" s="241" t="s">
        <v>1711</v>
      </c>
      <c r="J1023" s="235">
        <v>463</v>
      </c>
      <c r="K1023" s="29">
        <v>528</v>
      </c>
      <c r="L1023" s="29">
        <v>528</v>
      </c>
      <c r="M1023" s="236">
        <f>+L1023/K1023</f>
        <v>1</v>
      </c>
      <c r="N1023" s="242">
        <v>0</v>
      </c>
      <c r="O1023" s="237"/>
      <c r="P1023" s="238"/>
      <c r="T1023" s="251"/>
      <c r="V1023" s="91" t="s">
        <v>91</v>
      </c>
      <c r="W1023" s="190" t="s">
        <v>1663</v>
      </c>
      <c r="X1023" s="190">
        <v>0</v>
      </c>
      <c r="Y1023" s="256"/>
    </row>
    <row r="1024" spans="1:25" ht="18" customHeight="1">
      <c r="A1024" s="218"/>
      <c r="B1024" s="217"/>
      <c r="C1024" s="217"/>
      <c r="D1024" s="217"/>
      <c r="E1024" s="219"/>
      <c r="F1024" s="217"/>
      <c r="G1024" s="219"/>
      <c r="H1024" s="91">
        <v>21501</v>
      </c>
      <c r="I1024" s="229" t="s">
        <v>1712</v>
      </c>
      <c r="J1024" s="235">
        <v>213</v>
      </c>
      <c r="K1024" s="29">
        <v>286</v>
      </c>
      <c r="L1024" s="29">
        <v>286</v>
      </c>
      <c r="M1024" s="236">
        <f>+L1024/K1024</f>
        <v>1</v>
      </c>
      <c r="N1024" s="242">
        <v>306</v>
      </c>
      <c r="O1024" s="237">
        <f>+L1024/N1024-1</f>
        <v>-0.065359477124183</v>
      </c>
      <c r="P1024" s="238"/>
      <c r="T1024" s="251" t="s">
        <v>1713</v>
      </c>
      <c r="U1024" s="190">
        <v>313895</v>
      </c>
      <c r="V1024" s="91" t="s">
        <v>94</v>
      </c>
      <c r="W1024" s="190" t="s">
        <v>1665</v>
      </c>
      <c r="X1024" s="190">
        <v>0</v>
      </c>
      <c r="Y1024" s="256"/>
    </row>
    <row r="1025" spans="1:25" ht="18" customHeight="1">
      <c r="A1025" s="218"/>
      <c r="B1025" s="217"/>
      <c r="C1025" s="217"/>
      <c r="D1025" s="217"/>
      <c r="E1025" s="219"/>
      <c r="F1025" s="217"/>
      <c r="G1025" s="219"/>
      <c r="H1025" s="91">
        <v>2150101</v>
      </c>
      <c r="I1025" s="241" t="s">
        <v>1287</v>
      </c>
      <c r="J1025" s="235">
        <v>0</v>
      </c>
      <c r="K1025" s="29">
        <v>0</v>
      </c>
      <c r="L1025" s="29">
        <v>0</v>
      </c>
      <c r="M1025" s="236"/>
      <c r="N1025" s="242">
        <v>0</v>
      </c>
      <c r="O1025" s="237"/>
      <c r="P1025" s="238"/>
      <c r="T1025" s="252" t="s">
        <v>1714</v>
      </c>
      <c r="U1025" s="190">
        <v>0</v>
      </c>
      <c r="V1025" s="91" t="s">
        <v>1715</v>
      </c>
      <c r="W1025" s="190" t="s">
        <v>1667</v>
      </c>
      <c r="X1025" s="190">
        <v>0</v>
      </c>
      <c r="Y1025" s="256"/>
    </row>
    <row r="1026" spans="1:25" ht="18" customHeight="1">
      <c r="A1026" s="218"/>
      <c r="B1026" s="217"/>
      <c r="C1026" s="217"/>
      <c r="D1026" s="217"/>
      <c r="E1026" s="219"/>
      <c r="F1026" s="217"/>
      <c r="G1026" s="219"/>
      <c r="H1026" s="91">
        <v>2150102</v>
      </c>
      <c r="I1026" s="241" t="s">
        <v>1289</v>
      </c>
      <c r="J1026" s="235">
        <v>213</v>
      </c>
      <c r="K1026" s="29">
        <v>286</v>
      </c>
      <c r="L1026" s="29">
        <v>286</v>
      </c>
      <c r="M1026" s="236">
        <f>+L1026/K1026</f>
        <v>1</v>
      </c>
      <c r="N1026" s="242">
        <v>306</v>
      </c>
      <c r="O1026" s="237">
        <f>+L1026/N1026-1</f>
        <v>-0.065359477124183</v>
      </c>
      <c r="P1026" s="238"/>
      <c r="T1026" s="252" t="s">
        <v>1709</v>
      </c>
      <c r="U1026" s="190">
        <v>82948</v>
      </c>
      <c r="V1026" s="91" t="s">
        <v>1716</v>
      </c>
      <c r="W1026" s="190" t="s">
        <v>1668</v>
      </c>
      <c r="X1026" s="190">
        <v>0</v>
      </c>
      <c r="Y1026" s="256"/>
    </row>
    <row r="1027" spans="1:25" ht="18" customHeight="1">
      <c r="A1027" s="218"/>
      <c r="B1027" s="217"/>
      <c r="C1027" s="217"/>
      <c r="D1027" s="217"/>
      <c r="E1027" s="219"/>
      <c r="F1027" s="217"/>
      <c r="G1027" s="219"/>
      <c r="H1027" s="91">
        <v>2150103</v>
      </c>
      <c r="I1027" s="241" t="s">
        <v>1291</v>
      </c>
      <c r="J1027" s="235">
        <v>0</v>
      </c>
      <c r="K1027" s="235"/>
      <c r="L1027" s="29">
        <v>0</v>
      </c>
      <c r="M1027" s="236"/>
      <c r="N1027" s="242">
        <v>0</v>
      </c>
      <c r="O1027" s="237"/>
      <c r="P1027" s="238"/>
      <c r="T1027" s="252" t="s">
        <v>1717</v>
      </c>
      <c r="U1027" s="190">
        <v>4919</v>
      </c>
      <c r="V1027" s="91" t="s">
        <v>1718</v>
      </c>
      <c r="W1027" s="190" t="s">
        <v>1670</v>
      </c>
      <c r="X1027" s="190">
        <v>0</v>
      </c>
      <c r="Y1027" s="256"/>
    </row>
    <row r="1028" spans="1:25" ht="18" customHeight="1">
      <c r="A1028" s="218"/>
      <c r="B1028" s="217"/>
      <c r="C1028" s="217"/>
      <c r="D1028" s="217"/>
      <c r="E1028" s="219"/>
      <c r="F1028" s="217"/>
      <c r="G1028" s="219"/>
      <c r="H1028" s="91">
        <v>2150104</v>
      </c>
      <c r="I1028" s="241" t="s">
        <v>1719</v>
      </c>
      <c r="J1028" s="235">
        <v>0</v>
      </c>
      <c r="K1028" s="235"/>
      <c r="L1028" s="29">
        <v>0</v>
      </c>
      <c r="M1028" s="236"/>
      <c r="N1028" s="242">
        <v>0</v>
      </c>
      <c r="O1028" s="237"/>
      <c r="P1028" s="238"/>
      <c r="T1028" s="252" t="s">
        <v>1720</v>
      </c>
      <c r="U1028" s="190">
        <v>0</v>
      </c>
      <c r="V1028" s="91" t="s">
        <v>1721</v>
      </c>
      <c r="W1028" s="190" t="s">
        <v>1672</v>
      </c>
      <c r="X1028" s="190">
        <v>0</v>
      </c>
      <c r="Y1028" s="256"/>
    </row>
    <row r="1029" spans="1:25" ht="18" customHeight="1">
      <c r="A1029" s="218"/>
      <c r="B1029" s="217"/>
      <c r="C1029" s="217"/>
      <c r="D1029" s="217"/>
      <c r="E1029" s="219"/>
      <c r="F1029" s="217"/>
      <c r="G1029" s="219"/>
      <c r="H1029" s="91">
        <v>2150105</v>
      </c>
      <c r="I1029" s="241" t="s">
        <v>1722</v>
      </c>
      <c r="J1029" s="235">
        <v>0</v>
      </c>
      <c r="K1029" s="235"/>
      <c r="L1029" s="29">
        <v>0</v>
      </c>
      <c r="M1029" s="236"/>
      <c r="N1029" s="242">
        <v>0</v>
      </c>
      <c r="O1029" s="237"/>
      <c r="P1029" s="238"/>
      <c r="T1029" s="252" t="s">
        <v>1723</v>
      </c>
      <c r="U1029" s="190">
        <v>0</v>
      </c>
      <c r="V1029" s="91" t="s">
        <v>1724</v>
      </c>
      <c r="W1029" s="190" t="s">
        <v>1674</v>
      </c>
      <c r="X1029" s="190">
        <v>220310.06</v>
      </c>
      <c r="Y1029" s="256"/>
    </row>
    <row r="1030" spans="1:25" ht="18" customHeight="1">
      <c r="A1030" s="218"/>
      <c r="B1030" s="217"/>
      <c r="C1030" s="217"/>
      <c r="D1030" s="217"/>
      <c r="E1030" s="219"/>
      <c r="F1030" s="217"/>
      <c r="G1030" s="219"/>
      <c r="H1030" s="91">
        <v>2150106</v>
      </c>
      <c r="I1030" s="241" t="s">
        <v>1725</v>
      </c>
      <c r="J1030" s="235"/>
      <c r="K1030" s="235"/>
      <c r="L1030" s="29">
        <v>0</v>
      </c>
      <c r="M1030" s="236"/>
      <c r="N1030" s="242">
        <v>0</v>
      </c>
      <c r="O1030" s="237"/>
      <c r="P1030" s="238"/>
      <c r="T1030" s="252" t="s">
        <v>1726</v>
      </c>
      <c r="U1030" s="190">
        <v>22749</v>
      </c>
      <c r="V1030" s="91" t="s">
        <v>1727</v>
      </c>
      <c r="W1030" s="190" t="s">
        <v>1676</v>
      </c>
      <c r="X1030" s="190">
        <v>6571</v>
      </c>
      <c r="Y1030" s="256"/>
    </row>
    <row r="1031" spans="1:25" ht="18" customHeight="1">
      <c r="A1031" s="218"/>
      <c r="B1031" s="217"/>
      <c r="C1031" s="217"/>
      <c r="D1031" s="217"/>
      <c r="E1031" s="219"/>
      <c r="F1031" s="217"/>
      <c r="G1031" s="219"/>
      <c r="H1031" s="91">
        <v>2150107</v>
      </c>
      <c r="I1031" s="229" t="s">
        <v>1728</v>
      </c>
      <c r="J1031" s="235">
        <v>386</v>
      </c>
      <c r="K1031" s="29">
        <v>395</v>
      </c>
      <c r="L1031" s="29">
        <v>395</v>
      </c>
      <c r="M1031" s="236">
        <f>+L1031/K1031</f>
        <v>1</v>
      </c>
      <c r="N1031" s="242">
        <v>385</v>
      </c>
      <c r="O1031" s="237">
        <f>+L1031/N1031-1</f>
        <v>0.025974025974025983</v>
      </c>
      <c r="P1031" s="238"/>
      <c r="T1031" s="252" t="s">
        <v>1729</v>
      </c>
      <c r="U1031" s="190">
        <v>997</v>
      </c>
      <c r="V1031" s="91" t="s">
        <v>1730</v>
      </c>
      <c r="W1031" s="190" t="s">
        <v>1287</v>
      </c>
      <c r="X1031" s="190">
        <v>28</v>
      </c>
      <c r="Y1031" s="281"/>
    </row>
    <row r="1032" spans="1:25" ht="18" customHeight="1">
      <c r="A1032" s="218"/>
      <c r="B1032" s="217"/>
      <c r="C1032" s="217"/>
      <c r="D1032" s="217"/>
      <c r="E1032" s="219"/>
      <c r="F1032" s="217"/>
      <c r="G1032" s="219"/>
      <c r="H1032" s="91">
        <v>2150108</v>
      </c>
      <c r="I1032" s="241" t="s">
        <v>1287</v>
      </c>
      <c r="J1032" s="235">
        <v>0</v>
      </c>
      <c r="K1032" s="29">
        <v>0</v>
      </c>
      <c r="L1032" s="29">
        <v>0</v>
      </c>
      <c r="M1032" s="236"/>
      <c r="N1032" s="242">
        <v>0</v>
      </c>
      <c r="O1032" s="237"/>
      <c r="P1032" s="238"/>
      <c r="T1032" s="252" t="s">
        <v>1731</v>
      </c>
      <c r="U1032" s="190">
        <v>3654</v>
      </c>
      <c r="V1032" s="91" t="s">
        <v>1732</v>
      </c>
      <c r="W1032" s="190" t="s">
        <v>1289</v>
      </c>
      <c r="X1032" s="190">
        <v>0</v>
      </c>
      <c r="Y1032" s="256"/>
    </row>
    <row r="1033" spans="1:25" ht="18" customHeight="1">
      <c r="A1033" s="218"/>
      <c r="B1033" s="217"/>
      <c r="C1033" s="217"/>
      <c r="D1033" s="217"/>
      <c r="E1033" s="219"/>
      <c r="F1033" s="217"/>
      <c r="G1033" s="219"/>
      <c r="H1033" s="91">
        <v>2150199</v>
      </c>
      <c r="I1033" s="241" t="s">
        <v>1289</v>
      </c>
      <c r="J1033" s="235">
        <v>0</v>
      </c>
      <c r="K1033" s="29">
        <v>0</v>
      </c>
      <c r="L1033" s="29">
        <v>0</v>
      </c>
      <c r="M1033" s="236"/>
      <c r="N1033" s="242">
        <v>0</v>
      </c>
      <c r="O1033" s="237"/>
      <c r="P1033" s="238"/>
      <c r="T1033" s="252" t="s">
        <v>1733</v>
      </c>
      <c r="U1033" s="190">
        <v>33961</v>
      </c>
      <c r="V1033" s="91" t="s">
        <v>1734</v>
      </c>
      <c r="W1033" s="190" t="s">
        <v>1291</v>
      </c>
      <c r="X1033" s="190">
        <v>0</v>
      </c>
      <c r="Y1033" s="256"/>
    </row>
    <row r="1034" spans="1:25" ht="18" customHeight="1">
      <c r="A1034" s="218"/>
      <c r="B1034" s="217"/>
      <c r="C1034" s="217"/>
      <c r="D1034" s="217"/>
      <c r="E1034" s="219"/>
      <c r="F1034" s="217"/>
      <c r="G1034" s="219"/>
      <c r="H1034" s="91">
        <v>21502</v>
      </c>
      <c r="I1034" s="241" t="s">
        <v>1291</v>
      </c>
      <c r="J1034" s="235">
        <v>0</v>
      </c>
      <c r="K1034" s="29">
        <v>0</v>
      </c>
      <c r="L1034" s="29">
        <v>0</v>
      </c>
      <c r="M1034" s="236"/>
      <c r="N1034" s="242">
        <v>0</v>
      </c>
      <c r="O1034" s="237"/>
      <c r="P1034" s="238"/>
      <c r="T1034" s="252" t="s">
        <v>1735</v>
      </c>
      <c r="U1034" s="190">
        <v>164667</v>
      </c>
      <c r="V1034" s="91" t="s">
        <v>1736</v>
      </c>
      <c r="W1034" s="190" t="s">
        <v>1677</v>
      </c>
      <c r="X1034" s="190">
        <v>6543</v>
      </c>
      <c r="Y1034" s="256"/>
    </row>
    <row r="1035" spans="1:25" ht="18" customHeight="1">
      <c r="A1035" s="218"/>
      <c r="B1035" s="217"/>
      <c r="C1035" s="217"/>
      <c r="D1035" s="217"/>
      <c r="E1035" s="219"/>
      <c r="F1035" s="217"/>
      <c r="G1035" s="219"/>
      <c r="H1035" s="91">
        <v>2150201</v>
      </c>
      <c r="I1035" s="241" t="s">
        <v>1737</v>
      </c>
      <c r="J1035" s="235">
        <v>0</v>
      </c>
      <c r="K1035" s="29">
        <v>0</v>
      </c>
      <c r="L1035" s="29">
        <v>0</v>
      </c>
      <c r="M1035" s="236"/>
      <c r="N1035" s="242">
        <v>0</v>
      </c>
      <c r="O1035" s="237"/>
      <c r="P1035" s="238"/>
      <c r="T1035" s="252"/>
      <c r="V1035" s="91" t="s">
        <v>1738</v>
      </c>
      <c r="W1035" s="190" t="s">
        <v>1679</v>
      </c>
      <c r="X1035" s="190">
        <v>50341.98</v>
      </c>
      <c r="Y1035" s="256"/>
    </row>
    <row r="1036" spans="1:25" ht="18" customHeight="1">
      <c r="A1036" s="218"/>
      <c r="B1036" s="217"/>
      <c r="C1036" s="217"/>
      <c r="D1036" s="217"/>
      <c r="E1036" s="219"/>
      <c r="F1036" s="217"/>
      <c r="G1036" s="219"/>
      <c r="H1036" s="91">
        <v>2150202</v>
      </c>
      <c r="I1036" s="241" t="s">
        <v>1739</v>
      </c>
      <c r="J1036" s="235">
        <v>0</v>
      </c>
      <c r="K1036" s="29">
        <v>0</v>
      </c>
      <c r="L1036" s="29">
        <v>0</v>
      </c>
      <c r="M1036" s="236"/>
      <c r="N1036" s="242">
        <v>0</v>
      </c>
      <c r="O1036" s="237"/>
      <c r="P1036" s="238"/>
      <c r="T1036" s="252"/>
      <c r="V1036" s="91" t="s">
        <v>1740</v>
      </c>
      <c r="W1036" s="190" t="s">
        <v>1287</v>
      </c>
      <c r="X1036" s="190">
        <v>0</v>
      </c>
      <c r="Y1036" s="256"/>
    </row>
    <row r="1037" spans="1:25" ht="18" customHeight="1">
      <c r="A1037" s="218"/>
      <c r="B1037" s="217"/>
      <c r="C1037" s="217"/>
      <c r="D1037" s="217"/>
      <c r="E1037" s="219"/>
      <c r="F1037" s="217"/>
      <c r="G1037" s="219"/>
      <c r="H1037" s="91">
        <v>2150203</v>
      </c>
      <c r="I1037" s="241" t="s">
        <v>1741</v>
      </c>
      <c r="J1037" s="235">
        <v>386</v>
      </c>
      <c r="K1037" s="29">
        <v>395</v>
      </c>
      <c r="L1037" s="29">
        <v>395</v>
      </c>
      <c r="M1037" s="236">
        <f>+L1037/K1037</f>
        <v>1</v>
      </c>
      <c r="N1037" s="242">
        <v>385</v>
      </c>
      <c r="O1037" s="237">
        <f>+L1037/N1037-1</f>
        <v>0.025974025974025983</v>
      </c>
      <c r="P1037" s="238"/>
      <c r="T1037" s="252"/>
      <c r="V1037" s="245" t="s">
        <v>1717</v>
      </c>
      <c r="W1037" s="190" t="s">
        <v>1289</v>
      </c>
      <c r="X1037" s="190">
        <v>0</v>
      </c>
      <c r="Y1037" s="256"/>
    </row>
    <row r="1038" spans="1:25" ht="18" customHeight="1">
      <c r="A1038" s="218"/>
      <c r="B1038" s="217"/>
      <c r="C1038" s="217"/>
      <c r="D1038" s="217"/>
      <c r="E1038" s="219"/>
      <c r="F1038" s="217"/>
      <c r="G1038" s="219"/>
      <c r="H1038" s="91">
        <v>2150204</v>
      </c>
      <c r="I1038" s="229" t="s">
        <v>1742</v>
      </c>
      <c r="J1038" s="235"/>
      <c r="K1038" s="29">
        <v>4000</v>
      </c>
      <c r="L1038" s="29">
        <v>2000</v>
      </c>
      <c r="M1038" s="236">
        <f>+L1038/K1038</f>
        <v>0.5</v>
      </c>
      <c r="N1038" s="242">
        <v>1367</v>
      </c>
      <c r="O1038" s="237">
        <f>+L1038/N1038-1</f>
        <v>0.463057790782736</v>
      </c>
      <c r="P1038" s="238"/>
      <c r="T1038" s="252"/>
      <c r="V1038" s="91" t="s">
        <v>121</v>
      </c>
      <c r="W1038" s="190" t="s">
        <v>1291</v>
      </c>
      <c r="X1038" s="190">
        <v>0</v>
      </c>
      <c r="Y1038" s="256"/>
    </row>
    <row r="1039" spans="1:25" ht="18" customHeight="1">
      <c r="A1039" s="218"/>
      <c r="B1039" s="217"/>
      <c r="C1039" s="217"/>
      <c r="D1039" s="217"/>
      <c r="E1039" s="219"/>
      <c r="F1039" s="217"/>
      <c r="G1039" s="219"/>
      <c r="H1039" s="91">
        <v>2150205</v>
      </c>
      <c r="I1039" s="241" t="s">
        <v>1743</v>
      </c>
      <c r="J1039" s="235"/>
      <c r="K1039" s="235"/>
      <c r="L1039" s="29">
        <v>0</v>
      </c>
      <c r="M1039" s="236"/>
      <c r="N1039" s="267">
        <v>0</v>
      </c>
      <c r="O1039" s="237"/>
      <c r="P1039" s="238"/>
      <c r="T1039" s="252"/>
      <c r="V1039" s="91" t="s">
        <v>91</v>
      </c>
      <c r="W1039" s="190" t="s">
        <v>1683</v>
      </c>
      <c r="X1039" s="190">
        <v>0</v>
      </c>
      <c r="Y1039" s="256"/>
    </row>
    <row r="1040" spans="1:25" ht="18" customHeight="1">
      <c r="A1040" s="218"/>
      <c r="B1040" s="217"/>
      <c r="C1040" s="217"/>
      <c r="D1040" s="217"/>
      <c r="E1040" s="219"/>
      <c r="F1040" s="217"/>
      <c r="G1040" s="219"/>
      <c r="H1040" s="91">
        <v>2150206</v>
      </c>
      <c r="I1040" s="241" t="s">
        <v>1744</v>
      </c>
      <c r="J1040" s="235"/>
      <c r="K1040" s="235"/>
      <c r="L1040" s="29">
        <v>0</v>
      </c>
      <c r="M1040" s="236"/>
      <c r="N1040" s="267">
        <v>0</v>
      </c>
      <c r="O1040" s="237"/>
      <c r="P1040" s="238"/>
      <c r="T1040" s="252"/>
      <c r="V1040" s="91" t="s">
        <v>94</v>
      </c>
      <c r="W1040" s="190" t="s">
        <v>1685</v>
      </c>
      <c r="X1040" s="190">
        <v>0</v>
      </c>
      <c r="Y1040" s="256"/>
    </row>
    <row r="1041" spans="1:25" ht="18" customHeight="1">
      <c r="A1041" s="218"/>
      <c r="B1041" s="217"/>
      <c r="C1041" s="217"/>
      <c r="D1041" s="217"/>
      <c r="E1041" s="219"/>
      <c r="F1041" s="217"/>
      <c r="G1041" s="219"/>
      <c r="H1041" s="91">
        <v>2150207</v>
      </c>
      <c r="I1041" s="241" t="s">
        <v>1745</v>
      </c>
      <c r="J1041" s="235"/>
      <c r="K1041" s="235"/>
      <c r="L1041" s="29">
        <v>0</v>
      </c>
      <c r="M1041" s="236"/>
      <c r="N1041" s="267">
        <v>0</v>
      </c>
      <c r="O1041" s="237"/>
      <c r="P1041" s="238"/>
      <c r="T1041" s="252"/>
      <c r="V1041" s="91" t="s">
        <v>1746</v>
      </c>
      <c r="W1041" s="190" t="s">
        <v>1687</v>
      </c>
      <c r="X1041" s="190">
        <v>0</v>
      </c>
      <c r="Y1041" s="256"/>
    </row>
    <row r="1042" spans="1:25" ht="18" customHeight="1">
      <c r="A1042" s="218"/>
      <c r="B1042" s="217"/>
      <c r="C1042" s="217"/>
      <c r="D1042" s="217"/>
      <c r="E1042" s="219"/>
      <c r="F1042" s="217"/>
      <c r="G1042" s="219"/>
      <c r="H1042" s="91">
        <v>2150208</v>
      </c>
      <c r="I1042" s="241" t="s">
        <v>1747</v>
      </c>
      <c r="J1042" s="235"/>
      <c r="K1042" s="235"/>
      <c r="L1042" s="29">
        <v>0</v>
      </c>
      <c r="M1042" s="236"/>
      <c r="N1042" s="267">
        <v>0</v>
      </c>
      <c r="O1042" s="237"/>
      <c r="P1042" s="238"/>
      <c r="T1042" s="252"/>
      <c r="V1042" s="245" t="s">
        <v>1748</v>
      </c>
      <c r="W1042" s="190" t="s">
        <v>1689</v>
      </c>
      <c r="X1042" s="190">
        <v>6680.79</v>
      </c>
      <c r="Y1042" s="260"/>
    </row>
    <row r="1043" spans="1:25" ht="18" customHeight="1">
      <c r="A1043" s="218"/>
      <c r="B1043" s="217"/>
      <c r="C1043" s="217"/>
      <c r="D1043" s="217"/>
      <c r="E1043" s="219"/>
      <c r="F1043" s="217"/>
      <c r="G1043" s="219"/>
      <c r="H1043" s="91">
        <v>2150209</v>
      </c>
      <c r="I1043" s="241" t="s">
        <v>1749</v>
      </c>
      <c r="J1043" s="235"/>
      <c r="K1043" s="235"/>
      <c r="L1043" s="29">
        <v>0</v>
      </c>
      <c r="M1043" s="236"/>
      <c r="N1043" s="267">
        <v>0</v>
      </c>
      <c r="O1043" s="237"/>
      <c r="P1043" s="238"/>
      <c r="T1043" s="252"/>
      <c r="V1043" s="91" t="s">
        <v>121</v>
      </c>
      <c r="W1043" s="190" t="s">
        <v>1691</v>
      </c>
      <c r="X1043" s="190">
        <v>0</v>
      </c>
      <c r="Y1043" s="256"/>
    </row>
    <row r="1044" spans="1:25" ht="18" customHeight="1">
      <c r="A1044" s="218"/>
      <c r="B1044" s="217"/>
      <c r="C1044" s="217"/>
      <c r="D1044" s="217"/>
      <c r="E1044" s="219"/>
      <c r="F1044" s="217"/>
      <c r="G1044" s="219"/>
      <c r="H1044" s="91">
        <v>2150210</v>
      </c>
      <c r="I1044" s="241" t="s">
        <v>1750</v>
      </c>
      <c r="J1044" s="235"/>
      <c r="K1044" s="235">
        <v>4000</v>
      </c>
      <c r="L1044" s="29">
        <v>2000</v>
      </c>
      <c r="M1044" s="236">
        <f>+L1044/K1044</f>
        <v>0.5</v>
      </c>
      <c r="N1044" s="242">
        <v>1367</v>
      </c>
      <c r="O1044" s="237">
        <f>+L1044/N1044-1</f>
        <v>0.463057790782736</v>
      </c>
      <c r="P1044" s="238"/>
      <c r="T1044" s="252"/>
      <c r="V1044" s="91" t="s">
        <v>91</v>
      </c>
      <c r="W1044" s="190" t="s">
        <v>1693</v>
      </c>
      <c r="X1044" s="190">
        <v>0</v>
      </c>
      <c r="Y1044" s="256"/>
    </row>
    <row r="1045" spans="1:25" ht="18" customHeight="1">
      <c r="A1045" s="218"/>
      <c r="B1045" s="217"/>
      <c r="C1045" s="217"/>
      <c r="D1045" s="217"/>
      <c r="E1045" s="219"/>
      <c r="F1045" s="217"/>
      <c r="G1045" s="219"/>
      <c r="H1045" s="91">
        <v>2150212</v>
      </c>
      <c r="I1045" s="229" t="s">
        <v>40</v>
      </c>
      <c r="J1045" s="273">
        <f>+SUM(J1046,J1056,J1063,J1069)</f>
        <v>0</v>
      </c>
      <c r="K1045" s="273">
        <f>+SUM(K1046,K1056,K1063,K1069)</f>
        <v>0</v>
      </c>
      <c r="L1045" s="273">
        <f>+SUM(L1046,L1056,L1063,L1069)</f>
        <v>0</v>
      </c>
      <c r="M1045" s="231"/>
      <c r="N1045" s="273">
        <f>+SUM(N1046,N1056,N1063,N1069)</f>
        <v>220</v>
      </c>
      <c r="O1045" s="232">
        <f>+L1045/N1045-1</f>
        <v>-1</v>
      </c>
      <c r="P1045" s="233"/>
      <c r="Q1045" s="186"/>
      <c r="R1045" s="186"/>
      <c r="S1045" s="186"/>
      <c r="T1045" s="251"/>
      <c r="U1045" s="186"/>
      <c r="V1045" s="245" t="s">
        <v>94</v>
      </c>
      <c r="W1045" s="186" t="s">
        <v>1695</v>
      </c>
      <c r="X1045" s="186">
        <v>0</v>
      </c>
      <c r="Y1045" s="255"/>
    </row>
    <row r="1046" spans="1:25" ht="18" customHeight="1">
      <c r="A1046" s="218"/>
      <c r="B1046" s="217"/>
      <c r="C1046" s="217"/>
      <c r="D1046" s="217"/>
      <c r="E1046" s="219"/>
      <c r="F1046" s="217"/>
      <c r="G1046" s="219"/>
      <c r="H1046" s="91">
        <v>2150213</v>
      </c>
      <c r="I1046" s="229" t="s">
        <v>1751</v>
      </c>
      <c r="J1046" s="235"/>
      <c r="K1046" s="29"/>
      <c r="L1046" s="29">
        <v>0</v>
      </c>
      <c r="M1046" s="236"/>
      <c r="N1046" s="242">
        <v>220</v>
      </c>
      <c r="O1046" s="237">
        <f>+L1046/N1046-1</f>
        <v>-1</v>
      </c>
      <c r="P1046" s="238"/>
      <c r="T1046" s="252"/>
      <c r="V1046" s="91" t="s">
        <v>1752</v>
      </c>
      <c r="W1046" s="190" t="s">
        <v>1584</v>
      </c>
      <c r="X1046" s="190">
        <v>0</v>
      </c>
      <c r="Y1046" s="257"/>
    </row>
    <row r="1047" spans="1:25" ht="18" customHeight="1">
      <c r="A1047" s="218"/>
      <c r="B1047" s="217"/>
      <c r="C1047" s="217"/>
      <c r="D1047" s="217"/>
      <c r="E1047" s="219"/>
      <c r="F1047" s="217"/>
      <c r="G1047" s="219"/>
      <c r="H1047" s="91">
        <v>2150214</v>
      </c>
      <c r="I1047" s="241" t="s">
        <v>1287</v>
      </c>
      <c r="J1047" s="235"/>
      <c r="K1047" s="235"/>
      <c r="L1047" s="29">
        <v>0</v>
      </c>
      <c r="M1047" s="236"/>
      <c r="N1047" s="267">
        <v>0</v>
      </c>
      <c r="O1047" s="237"/>
      <c r="P1047" s="238"/>
      <c r="T1047" s="252"/>
      <c r="V1047" s="91" t="s">
        <v>1753</v>
      </c>
      <c r="W1047" s="190" t="s">
        <v>1697</v>
      </c>
      <c r="X1047" s="190">
        <v>0</v>
      </c>
      <c r="Y1047" s="256"/>
    </row>
    <row r="1048" spans="1:25" ht="18" customHeight="1">
      <c r="A1048" s="218"/>
      <c r="B1048" s="217"/>
      <c r="C1048" s="217"/>
      <c r="D1048" s="217"/>
      <c r="E1048" s="219"/>
      <c r="F1048" s="217"/>
      <c r="G1048" s="219"/>
      <c r="H1048" s="91">
        <v>2150215</v>
      </c>
      <c r="I1048" s="241" t="s">
        <v>1289</v>
      </c>
      <c r="J1048" s="235"/>
      <c r="K1048" s="235"/>
      <c r="L1048" s="29">
        <v>0</v>
      </c>
      <c r="M1048" s="236"/>
      <c r="N1048" s="267">
        <v>0</v>
      </c>
      <c r="O1048" s="237"/>
      <c r="P1048" s="238"/>
      <c r="T1048" s="252"/>
      <c r="V1048" s="91" t="s">
        <v>1754</v>
      </c>
      <c r="W1048" s="190" t="s">
        <v>1698</v>
      </c>
      <c r="X1048" s="190">
        <v>43661.19</v>
      </c>
      <c r="Y1048" s="256"/>
    </row>
    <row r="1049" spans="1:25" ht="18" customHeight="1">
      <c r="A1049" s="218"/>
      <c r="B1049" s="217"/>
      <c r="C1049" s="217"/>
      <c r="D1049" s="217"/>
      <c r="E1049" s="219"/>
      <c r="F1049" s="217"/>
      <c r="G1049" s="219"/>
      <c r="H1049" s="91">
        <v>2150299</v>
      </c>
      <c r="I1049" s="241" t="s">
        <v>1291</v>
      </c>
      <c r="J1049" s="235"/>
      <c r="K1049" s="235"/>
      <c r="L1049" s="29">
        <v>0</v>
      </c>
      <c r="M1049" s="236"/>
      <c r="N1049" s="267">
        <v>0</v>
      </c>
      <c r="O1049" s="237"/>
      <c r="P1049" s="238"/>
      <c r="T1049" s="252"/>
      <c r="V1049" s="91" t="s">
        <v>1755</v>
      </c>
      <c r="W1049" s="190" t="s">
        <v>1699</v>
      </c>
      <c r="X1049" s="190">
        <v>3072.4</v>
      </c>
      <c r="Y1049" s="256"/>
    </row>
    <row r="1050" spans="1:25" ht="18" customHeight="1">
      <c r="A1050" s="218"/>
      <c r="B1050" s="217"/>
      <c r="C1050" s="217"/>
      <c r="D1050" s="217"/>
      <c r="E1050" s="219"/>
      <c r="F1050" s="217"/>
      <c r="G1050" s="219"/>
      <c r="H1050" s="91">
        <v>21503</v>
      </c>
      <c r="I1050" s="241" t="s">
        <v>1756</v>
      </c>
      <c r="J1050" s="235"/>
      <c r="K1050" s="235"/>
      <c r="L1050" s="29">
        <v>0</v>
      </c>
      <c r="M1050" s="236"/>
      <c r="N1050" s="267">
        <v>0</v>
      </c>
      <c r="O1050" s="237"/>
      <c r="P1050" s="238"/>
      <c r="T1050" s="252"/>
      <c r="V1050" s="91" t="s">
        <v>1757</v>
      </c>
      <c r="W1050" s="190" t="s">
        <v>1287</v>
      </c>
      <c r="X1050" s="190">
        <v>0</v>
      </c>
      <c r="Y1050" s="256"/>
    </row>
    <row r="1051" spans="1:25" ht="18" customHeight="1">
      <c r="A1051" s="218"/>
      <c r="B1051" s="217"/>
      <c r="C1051" s="217"/>
      <c r="D1051" s="217"/>
      <c r="E1051" s="219"/>
      <c r="F1051" s="217"/>
      <c r="G1051" s="219"/>
      <c r="H1051" s="91">
        <v>2150301</v>
      </c>
      <c r="I1051" s="241" t="s">
        <v>1758</v>
      </c>
      <c r="J1051" s="235"/>
      <c r="K1051" s="235"/>
      <c r="L1051" s="29">
        <v>0</v>
      </c>
      <c r="M1051" s="236"/>
      <c r="N1051" s="242">
        <v>220</v>
      </c>
      <c r="O1051" s="237">
        <f>+L1051/N1051-1</f>
        <v>-1</v>
      </c>
      <c r="P1051" s="238"/>
      <c r="T1051" s="252"/>
      <c r="V1051" s="91" t="s">
        <v>1759</v>
      </c>
      <c r="W1051" s="190" t="s">
        <v>1289</v>
      </c>
      <c r="X1051" s="190">
        <v>0</v>
      </c>
      <c r="Y1051" s="256"/>
    </row>
    <row r="1052" spans="1:25" ht="18" customHeight="1">
      <c r="A1052" s="218"/>
      <c r="B1052" s="217"/>
      <c r="C1052" s="217"/>
      <c r="D1052" s="217"/>
      <c r="E1052" s="219"/>
      <c r="F1052" s="217"/>
      <c r="G1052" s="219"/>
      <c r="H1052" s="91">
        <v>2150302</v>
      </c>
      <c r="I1052" s="241" t="s">
        <v>1760</v>
      </c>
      <c r="J1052" s="235"/>
      <c r="K1052" s="235"/>
      <c r="L1052" s="29">
        <v>0</v>
      </c>
      <c r="M1052" s="236"/>
      <c r="N1052" s="267">
        <v>0</v>
      </c>
      <c r="O1052" s="237"/>
      <c r="P1052" s="238"/>
      <c r="T1052" s="252"/>
      <c r="V1052" s="91" t="s">
        <v>1761</v>
      </c>
      <c r="W1052" s="190" t="s">
        <v>1291</v>
      </c>
      <c r="X1052" s="190">
        <v>0</v>
      </c>
      <c r="Y1052" s="256"/>
    </row>
    <row r="1053" spans="1:25" ht="18" customHeight="1">
      <c r="A1053" s="218"/>
      <c r="B1053" s="217"/>
      <c r="C1053" s="217"/>
      <c r="D1053" s="217"/>
      <c r="E1053" s="219"/>
      <c r="F1053" s="217"/>
      <c r="G1053" s="219"/>
      <c r="H1053" s="91">
        <v>2150303</v>
      </c>
      <c r="I1053" s="241" t="s">
        <v>1762</v>
      </c>
      <c r="J1053" s="235"/>
      <c r="K1053" s="235"/>
      <c r="L1053" s="29">
        <v>0</v>
      </c>
      <c r="M1053" s="236"/>
      <c r="N1053" s="267">
        <v>0</v>
      </c>
      <c r="O1053" s="237"/>
      <c r="P1053" s="238"/>
      <c r="T1053" s="252"/>
      <c r="V1053" s="91" t="s">
        <v>1678</v>
      </c>
      <c r="W1053" s="190" t="s">
        <v>1704</v>
      </c>
      <c r="X1053" s="190">
        <v>0</v>
      </c>
      <c r="Y1053" s="256"/>
    </row>
    <row r="1054" spans="1:25" ht="18" customHeight="1">
      <c r="A1054" s="218"/>
      <c r="B1054" s="217"/>
      <c r="C1054" s="217"/>
      <c r="D1054" s="217"/>
      <c r="E1054" s="219"/>
      <c r="F1054" s="217"/>
      <c r="G1054" s="219"/>
      <c r="H1054" s="91">
        <v>2150399</v>
      </c>
      <c r="I1054" s="241" t="s">
        <v>1326</v>
      </c>
      <c r="J1054" s="235"/>
      <c r="K1054" s="235"/>
      <c r="L1054" s="29">
        <v>0</v>
      </c>
      <c r="M1054" s="236"/>
      <c r="N1054" s="267">
        <v>0</v>
      </c>
      <c r="O1054" s="237"/>
      <c r="P1054" s="238"/>
      <c r="T1054" s="252"/>
      <c r="V1054" s="91" t="s">
        <v>1763</v>
      </c>
      <c r="W1054" s="190" t="s">
        <v>1706</v>
      </c>
      <c r="X1054" s="190">
        <v>0</v>
      </c>
      <c r="Y1054" s="256"/>
    </row>
    <row r="1055" spans="1:25" ht="18" customHeight="1">
      <c r="A1055" s="218"/>
      <c r="B1055" s="217"/>
      <c r="C1055" s="217"/>
      <c r="D1055" s="217"/>
      <c r="E1055" s="219"/>
      <c r="F1055" s="217"/>
      <c r="G1055" s="219"/>
      <c r="H1055" s="91">
        <v>21505</v>
      </c>
      <c r="I1055" s="241" t="s">
        <v>1764</v>
      </c>
      <c r="J1055" s="235"/>
      <c r="K1055" s="235"/>
      <c r="L1055" s="29">
        <v>0</v>
      </c>
      <c r="M1055" s="236"/>
      <c r="N1055" s="242">
        <v>0</v>
      </c>
      <c r="O1055" s="237"/>
      <c r="P1055" s="238"/>
      <c r="T1055" s="252"/>
      <c r="V1055" s="91" t="s">
        <v>1765</v>
      </c>
      <c r="W1055" s="190" t="s">
        <v>1708</v>
      </c>
      <c r="X1055" s="190">
        <v>0</v>
      </c>
      <c r="Y1055" s="256"/>
    </row>
    <row r="1056" spans="1:25" ht="18" customHeight="1">
      <c r="A1056" s="218"/>
      <c r="B1056" s="217"/>
      <c r="C1056" s="217"/>
      <c r="D1056" s="217"/>
      <c r="E1056" s="219"/>
      <c r="F1056" s="217"/>
      <c r="G1056" s="219"/>
      <c r="H1056" s="91">
        <v>2150501</v>
      </c>
      <c r="I1056" s="229" t="s">
        <v>1766</v>
      </c>
      <c r="J1056" s="235"/>
      <c r="K1056" s="29"/>
      <c r="L1056" s="29">
        <v>0</v>
      </c>
      <c r="M1056" s="236"/>
      <c r="N1056" s="242"/>
      <c r="O1056" s="237"/>
      <c r="P1056" s="238"/>
      <c r="T1056" s="252"/>
      <c r="V1056" s="91" t="s">
        <v>1767</v>
      </c>
      <c r="W1056" s="187" t="s">
        <v>1710</v>
      </c>
      <c r="X1056" s="187">
        <v>0</v>
      </c>
      <c r="Y1056" s="256"/>
    </row>
    <row r="1057" spans="1:25" ht="18" customHeight="1">
      <c r="A1057" s="218"/>
      <c r="B1057" s="217"/>
      <c r="C1057" s="217"/>
      <c r="D1057" s="217"/>
      <c r="E1057" s="219"/>
      <c r="F1057" s="217"/>
      <c r="G1057" s="219"/>
      <c r="H1057" s="91">
        <v>2150502</v>
      </c>
      <c r="I1057" s="241" t="s">
        <v>1287</v>
      </c>
      <c r="J1057" s="235"/>
      <c r="K1057" s="235"/>
      <c r="L1057" s="29">
        <v>0</v>
      </c>
      <c r="M1057" s="236"/>
      <c r="N1057" s="242"/>
      <c r="O1057" s="237"/>
      <c r="P1057" s="238"/>
      <c r="T1057" s="252"/>
      <c r="V1057" s="245" t="s">
        <v>1729</v>
      </c>
      <c r="W1057" s="190" t="s">
        <v>1711</v>
      </c>
      <c r="X1057" s="190">
        <v>3072.4</v>
      </c>
      <c r="Y1057" s="260"/>
    </row>
    <row r="1058" spans="1:25" ht="18" customHeight="1">
      <c r="A1058" s="218"/>
      <c r="B1058" s="217"/>
      <c r="C1058" s="217"/>
      <c r="D1058" s="217"/>
      <c r="E1058" s="219"/>
      <c r="F1058" s="217"/>
      <c r="G1058" s="219"/>
      <c r="H1058" s="91">
        <v>2150503</v>
      </c>
      <c r="I1058" s="241" t="s">
        <v>1289</v>
      </c>
      <c r="J1058" s="235"/>
      <c r="K1058" s="235"/>
      <c r="L1058" s="29">
        <v>0</v>
      </c>
      <c r="M1058" s="236"/>
      <c r="N1058" s="242"/>
      <c r="O1058" s="237"/>
      <c r="P1058" s="238"/>
      <c r="T1058" s="252"/>
      <c r="V1058" s="91" t="s">
        <v>121</v>
      </c>
      <c r="W1058" s="190" t="s">
        <v>1712</v>
      </c>
      <c r="X1058" s="190">
        <v>31176.22</v>
      </c>
      <c r="Y1058" s="256"/>
    </row>
    <row r="1059" spans="1:25" ht="18" customHeight="1">
      <c r="A1059" s="218"/>
      <c r="B1059" s="217"/>
      <c r="C1059" s="217"/>
      <c r="D1059" s="217"/>
      <c r="E1059" s="219"/>
      <c r="F1059" s="217"/>
      <c r="G1059" s="219"/>
      <c r="H1059" s="91">
        <v>2150505</v>
      </c>
      <c r="I1059" s="241" t="s">
        <v>1291</v>
      </c>
      <c r="J1059" s="235"/>
      <c r="K1059" s="235"/>
      <c r="L1059" s="29">
        <v>0</v>
      </c>
      <c r="M1059" s="236"/>
      <c r="N1059" s="242"/>
      <c r="O1059" s="237"/>
      <c r="P1059" s="238"/>
      <c r="T1059" s="252"/>
      <c r="V1059" s="91" t="s">
        <v>91</v>
      </c>
      <c r="W1059" s="190" t="s">
        <v>1287</v>
      </c>
      <c r="X1059" s="190">
        <v>2396.02</v>
      </c>
      <c r="Y1059" s="256"/>
    </row>
    <row r="1060" spans="1:25" ht="18" customHeight="1">
      <c r="A1060" s="218"/>
      <c r="B1060" s="217"/>
      <c r="C1060" s="217"/>
      <c r="D1060" s="217"/>
      <c r="E1060" s="219"/>
      <c r="F1060" s="217"/>
      <c r="G1060" s="219"/>
      <c r="H1060" s="91">
        <v>2150506</v>
      </c>
      <c r="I1060" s="241" t="s">
        <v>1768</v>
      </c>
      <c r="J1060" s="235"/>
      <c r="K1060" s="235"/>
      <c r="L1060" s="29">
        <v>0</v>
      </c>
      <c r="M1060" s="236"/>
      <c r="N1060" s="242"/>
      <c r="O1060" s="237"/>
      <c r="P1060" s="238"/>
      <c r="T1060" s="252"/>
      <c r="V1060" s="91" t="s">
        <v>94</v>
      </c>
      <c r="W1060" s="190" t="s">
        <v>1289</v>
      </c>
      <c r="X1060" s="190">
        <v>20600.82</v>
      </c>
      <c r="Y1060" s="256"/>
    </row>
    <row r="1061" spans="1:25" ht="18" customHeight="1">
      <c r="A1061" s="218"/>
      <c r="B1061" s="217"/>
      <c r="C1061" s="217"/>
      <c r="D1061" s="217"/>
      <c r="E1061" s="219"/>
      <c r="F1061" s="217"/>
      <c r="G1061" s="219"/>
      <c r="H1061" s="91">
        <v>2150507</v>
      </c>
      <c r="I1061" s="241" t="s">
        <v>1769</v>
      </c>
      <c r="J1061" s="235"/>
      <c r="K1061" s="235"/>
      <c r="L1061" s="29">
        <v>0</v>
      </c>
      <c r="M1061" s="236"/>
      <c r="N1061" s="242"/>
      <c r="O1061" s="237"/>
      <c r="P1061" s="238"/>
      <c r="T1061" s="252"/>
      <c r="V1061" s="91" t="s">
        <v>1770</v>
      </c>
      <c r="W1061" s="190" t="s">
        <v>1291</v>
      </c>
      <c r="X1061" s="190">
        <v>0</v>
      </c>
      <c r="Y1061" s="256"/>
    </row>
    <row r="1062" spans="1:25" ht="18" customHeight="1">
      <c r="A1062" s="218"/>
      <c r="B1062" s="217"/>
      <c r="C1062" s="217"/>
      <c r="D1062" s="217"/>
      <c r="E1062" s="219"/>
      <c r="F1062" s="217"/>
      <c r="G1062" s="219"/>
      <c r="H1062" s="91">
        <v>2150508</v>
      </c>
      <c r="I1062" s="241" t="s">
        <v>1771</v>
      </c>
      <c r="J1062" s="235"/>
      <c r="K1062" s="235"/>
      <c r="L1062" s="29">
        <v>0</v>
      </c>
      <c r="M1062" s="236"/>
      <c r="N1062" s="267"/>
      <c r="O1062" s="237"/>
      <c r="P1062" s="238"/>
      <c r="T1062" s="252"/>
      <c r="V1062" s="91" t="s">
        <v>1772</v>
      </c>
      <c r="W1062" s="190" t="s">
        <v>1719</v>
      </c>
      <c r="X1062" s="190">
        <v>0</v>
      </c>
      <c r="Y1062" s="256"/>
    </row>
    <row r="1063" spans="1:25" ht="18" customHeight="1">
      <c r="A1063" s="218"/>
      <c r="B1063" s="217"/>
      <c r="C1063" s="217"/>
      <c r="D1063" s="217"/>
      <c r="E1063" s="219"/>
      <c r="F1063" s="217"/>
      <c r="G1063" s="219"/>
      <c r="H1063" s="91">
        <v>2150509</v>
      </c>
      <c r="I1063" s="229" t="s">
        <v>1773</v>
      </c>
      <c r="J1063" s="235"/>
      <c r="K1063" s="29"/>
      <c r="L1063" s="29">
        <v>0</v>
      </c>
      <c r="M1063" s="236"/>
      <c r="N1063" s="242"/>
      <c r="O1063" s="237"/>
      <c r="P1063" s="238"/>
      <c r="T1063" s="252"/>
      <c r="V1063" s="91" t="s">
        <v>1774</v>
      </c>
      <c r="W1063" s="190" t="s">
        <v>1722</v>
      </c>
      <c r="X1063" s="190">
        <v>0</v>
      </c>
      <c r="Y1063" s="256"/>
    </row>
    <row r="1064" spans="1:25" ht="18" customHeight="1">
      <c r="A1064" s="218"/>
      <c r="B1064" s="217"/>
      <c r="C1064" s="217"/>
      <c r="D1064" s="217"/>
      <c r="E1064" s="219"/>
      <c r="F1064" s="217"/>
      <c r="G1064" s="219"/>
      <c r="H1064" s="91">
        <v>2150510</v>
      </c>
      <c r="I1064" s="241" t="s">
        <v>1287</v>
      </c>
      <c r="J1064" s="235"/>
      <c r="K1064" s="235"/>
      <c r="L1064" s="29">
        <v>0</v>
      </c>
      <c r="M1064" s="236"/>
      <c r="N1064" s="267"/>
      <c r="O1064" s="237"/>
      <c r="P1064" s="238"/>
      <c r="T1064" s="252"/>
      <c r="V1064" s="91" t="s">
        <v>1775</v>
      </c>
      <c r="W1064" s="190" t="s">
        <v>1725</v>
      </c>
      <c r="X1064" s="190">
        <v>8179.38</v>
      </c>
      <c r="Y1064" s="256"/>
    </row>
    <row r="1065" spans="1:25" ht="18" customHeight="1">
      <c r="A1065" s="218"/>
      <c r="B1065" s="217"/>
      <c r="C1065" s="217"/>
      <c r="D1065" s="217"/>
      <c r="E1065" s="219"/>
      <c r="F1065" s="217"/>
      <c r="G1065" s="219"/>
      <c r="H1065" s="91">
        <v>2150511</v>
      </c>
      <c r="I1065" s="241" t="s">
        <v>1289</v>
      </c>
      <c r="J1065" s="235"/>
      <c r="K1065" s="235"/>
      <c r="L1065" s="29">
        <v>0</v>
      </c>
      <c r="M1065" s="236"/>
      <c r="N1065" s="267"/>
      <c r="O1065" s="237"/>
      <c r="P1065" s="238"/>
      <c r="T1065" s="252"/>
      <c r="V1065" s="91" t="s">
        <v>1776</v>
      </c>
      <c r="W1065" s="190" t="s">
        <v>1728</v>
      </c>
      <c r="X1065" s="190">
        <v>65260.88</v>
      </c>
      <c r="Y1065" s="256"/>
    </row>
    <row r="1066" spans="1:25" ht="18" customHeight="1">
      <c r="A1066" s="218"/>
      <c r="B1066" s="217"/>
      <c r="C1066" s="217"/>
      <c r="D1066" s="217"/>
      <c r="E1066" s="219"/>
      <c r="F1066" s="217"/>
      <c r="G1066" s="219"/>
      <c r="H1066" s="91">
        <v>2150513</v>
      </c>
      <c r="I1066" s="241" t="s">
        <v>1291</v>
      </c>
      <c r="J1066" s="235"/>
      <c r="K1066" s="235"/>
      <c r="L1066" s="29">
        <v>0</v>
      </c>
      <c r="M1066" s="236"/>
      <c r="N1066" s="267"/>
      <c r="O1066" s="237"/>
      <c r="P1066" s="238"/>
      <c r="T1066" s="252"/>
      <c r="V1066" s="245" t="s">
        <v>1731</v>
      </c>
      <c r="W1066" s="190" t="s">
        <v>1287</v>
      </c>
      <c r="X1066" s="190">
        <v>779.68</v>
      </c>
      <c r="Y1066" s="260"/>
    </row>
    <row r="1067" spans="1:25" ht="18" customHeight="1">
      <c r="A1067" s="218"/>
      <c r="B1067" s="217"/>
      <c r="C1067" s="217"/>
      <c r="D1067" s="217"/>
      <c r="E1067" s="219"/>
      <c r="F1067" s="217"/>
      <c r="G1067" s="219"/>
      <c r="H1067" s="91">
        <v>2150514</v>
      </c>
      <c r="I1067" s="241" t="s">
        <v>1777</v>
      </c>
      <c r="J1067" s="235"/>
      <c r="K1067" s="235"/>
      <c r="L1067" s="29">
        <v>0</v>
      </c>
      <c r="M1067" s="236"/>
      <c r="N1067" s="267"/>
      <c r="O1067" s="237"/>
      <c r="P1067" s="238"/>
      <c r="T1067" s="252"/>
      <c r="V1067" s="91" t="s">
        <v>121</v>
      </c>
      <c r="W1067" s="190" t="s">
        <v>1289</v>
      </c>
      <c r="X1067" s="190">
        <v>0</v>
      </c>
      <c r="Y1067" s="256"/>
    </row>
    <row r="1068" spans="1:25" ht="18" customHeight="1">
      <c r="A1068" s="218"/>
      <c r="B1068" s="217"/>
      <c r="C1068" s="217"/>
      <c r="D1068" s="217"/>
      <c r="E1068" s="219"/>
      <c r="F1068" s="217"/>
      <c r="G1068" s="219"/>
      <c r="H1068" s="91">
        <v>2150515</v>
      </c>
      <c r="I1068" s="241" t="s">
        <v>1778</v>
      </c>
      <c r="J1068" s="235"/>
      <c r="K1068" s="235"/>
      <c r="L1068" s="29">
        <v>0</v>
      </c>
      <c r="M1068" s="236"/>
      <c r="N1068" s="242"/>
      <c r="O1068" s="237"/>
      <c r="P1068" s="238"/>
      <c r="T1068" s="252"/>
      <c r="V1068" s="91" t="s">
        <v>91</v>
      </c>
      <c r="W1068" s="190" t="s">
        <v>1291</v>
      </c>
      <c r="X1068" s="190">
        <v>0</v>
      </c>
      <c r="Y1068" s="256"/>
    </row>
    <row r="1069" spans="1:25" ht="18" customHeight="1">
      <c r="A1069" s="218"/>
      <c r="B1069" s="217"/>
      <c r="C1069" s="217"/>
      <c r="D1069" s="217"/>
      <c r="E1069" s="219"/>
      <c r="F1069" s="217"/>
      <c r="G1069" s="219"/>
      <c r="H1069" s="91">
        <v>2150599</v>
      </c>
      <c r="I1069" s="229" t="s">
        <v>1779</v>
      </c>
      <c r="J1069" s="235"/>
      <c r="K1069" s="29"/>
      <c r="L1069" s="29">
        <v>0</v>
      </c>
      <c r="M1069" s="236"/>
      <c r="N1069" s="242"/>
      <c r="O1069" s="237"/>
      <c r="P1069" s="238"/>
      <c r="T1069" s="252"/>
      <c r="V1069" s="91" t="s">
        <v>94</v>
      </c>
      <c r="W1069" s="190" t="s">
        <v>1737</v>
      </c>
      <c r="X1069" s="190">
        <v>21.3</v>
      </c>
      <c r="Y1069" s="281"/>
    </row>
    <row r="1070" spans="1:25" ht="18" customHeight="1">
      <c r="A1070" s="218"/>
      <c r="B1070" s="217"/>
      <c r="C1070" s="217"/>
      <c r="D1070" s="217"/>
      <c r="E1070" s="219"/>
      <c r="F1070" s="217"/>
      <c r="G1070" s="219"/>
      <c r="H1070" s="91">
        <v>21506</v>
      </c>
      <c r="I1070" s="241" t="s">
        <v>1780</v>
      </c>
      <c r="J1070" s="235"/>
      <c r="K1070" s="235"/>
      <c r="L1070" s="29">
        <v>0</v>
      </c>
      <c r="M1070" s="236"/>
      <c r="N1070" s="242"/>
      <c r="O1070" s="237"/>
      <c r="P1070" s="238"/>
      <c r="T1070" s="252"/>
      <c r="V1070" s="91" t="s">
        <v>1781</v>
      </c>
      <c r="W1070" s="190" t="s">
        <v>1739</v>
      </c>
      <c r="X1070" s="190">
        <v>2281.9</v>
      </c>
      <c r="Y1070" s="256"/>
    </row>
    <row r="1071" spans="1:25" ht="18" customHeight="1">
      <c r="A1071" s="218"/>
      <c r="B1071" s="217"/>
      <c r="C1071" s="217"/>
      <c r="D1071" s="217"/>
      <c r="E1071" s="219"/>
      <c r="F1071" s="217"/>
      <c r="G1071" s="219"/>
      <c r="H1071" s="91">
        <v>2150601</v>
      </c>
      <c r="I1071" s="241" t="s">
        <v>1782</v>
      </c>
      <c r="J1071" s="235"/>
      <c r="K1071" s="235"/>
      <c r="L1071" s="29">
        <v>0</v>
      </c>
      <c r="M1071" s="236"/>
      <c r="N1071" s="242"/>
      <c r="O1071" s="237"/>
      <c r="P1071" s="238"/>
      <c r="T1071" s="252"/>
      <c r="V1071" s="91" t="s">
        <v>1783</v>
      </c>
      <c r="W1071" s="190" t="s">
        <v>1741</v>
      </c>
      <c r="X1071" s="190">
        <v>62178</v>
      </c>
      <c r="Y1071" s="256"/>
    </row>
    <row r="1072" spans="1:26" ht="18" customHeight="1">
      <c r="A1072" s="218"/>
      <c r="B1072" s="217"/>
      <c r="C1072" s="217"/>
      <c r="D1072" s="217"/>
      <c r="E1072" s="219"/>
      <c r="F1072" s="217"/>
      <c r="G1072" s="219"/>
      <c r="H1072" s="91">
        <v>2150602</v>
      </c>
      <c r="I1072" s="229" t="s">
        <v>42</v>
      </c>
      <c r="J1072" s="175">
        <f>+SUM(J1073,J1080,J1082,J1088)</f>
        <v>0</v>
      </c>
      <c r="K1072" s="175">
        <f>+SUM(K1073,K1080,K1082,K1088)</f>
        <v>0</v>
      </c>
      <c r="L1072" s="175">
        <f>+SUM(L1073,L1080,L1082,L1088)</f>
        <v>0</v>
      </c>
      <c r="M1072" s="231"/>
      <c r="N1072" s="175">
        <f>+SUM(N1073,N1080,N1082,N1088)</f>
        <v>174</v>
      </c>
      <c r="O1072" s="232">
        <f>+L1072/N1072-1</f>
        <v>-1</v>
      </c>
      <c r="P1072" s="233"/>
      <c r="Q1072" s="186"/>
      <c r="R1072" s="186"/>
      <c r="S1072" s="186"/>
      <c r="T1072" s="251"/>
      <c r="U1072" s="186"/>
      <c r="V1072" s="245" t="s">
        <v>1784</v>
      </c>
      <c r="W1072" s="186" t="s">
        <v>1742</v>
      </c>
      <c r="X1072" s="186">
        <v>1404178.06</v>
      </c>
      <c r="Y1072" s="255"/>
      <c r="Z1072" s="287"/>
    </row>
    <row r="1073" spans="1:25" ht="18" customHeight="1">
      <c r="A1073" s="218"/>
      <c r="B1073" s="217"/>
      <c r="C1073" s="217"/>
      <c r="D1073" s="217"/>
      <c r="E1073" s="219"/>
      <c r="F1073" s="217"/>
      <c r="G1073" s="219"/>
      <c r="H1073" s="91">
        <v>2150603</v>
      </c>
      <c r="I1073" s="229" t="s">
        <v>1785</v>
      </c>
      <c r="J1073" s="235"/>
      <c r="K1073" s="29"/>
      <c r="L1073" s="29">
        <v>0</v>
      </c>
      <c r="M1073" s="236"/>
      <c r="N1073" s="242"/>
      <c r="O1073" s="237"/>
      <c r="P1073" s="238"/>
      <c r="T1073" s="252"/>
      <c r="V1073" s="245" t="s">
        <v>1733</v>
      </c>
      <c r="W1073" s="190" t="s">
        <v>1743</v>
      </c>
      <c r="X1073" s="190">
        <v>0</v>
      </c>
      <c r="Y1073" s="259"/>
    </row>
    <row r="1074" spans="1:25" ht="18" customHeight="1">
      <c r="A1074" s="218"/>
      <c r="B1074" s="217"/>
      <c r="C1074" s="217"/>
      <c r="D1074" s="217"/>
      <c r="E1074" s="219"/>
      <c r="F1074" s="217"/>
      <c r="G1074" s="219"/>
      <c r="H1074" s="91">
        <v>2150604</v>
      </c>
      <c r="I1074" s="241" t="s">
        <v>1287</v>
      </c>
      <c r="J1074" s="235"/>
      <c r="K1074" s="235"/>
      <c r="L1074" s="29">
        <v>0</v>
      </c>
      <c r="M1074" s="236"/>
      <c r="N1074" s="242"/>
      <c r="O1074" s="237"/>
      <c r="P1074" s="238"/>
      <c r="T1074" s="252"/>
      <c r="V1074" s="91" t="s">
        <v>121</v>
      </c>
      <c r="W1074" s="190" t="s">
        <v>1744</v>
      </c>
      <c r="X1074" s="190">
        <v>32</v>
      </c>
      <c r="Y1074" s="256"/>
    </row>
    <row r="1075" spans="1:25" ht="18" customHeight="1">
      <c r="A1075" s="218"/>
      <c r="B1075" s="217"/>
      <c r="C1075" s="217"/>
      <c r="D1075" s="217"/>
      <c r="E1075" s="219"/>
      <c r="F1075" s="217"/>
      <c r="G1075" s="219"/>
      <c r="H1075" s="91">
        <v>2150605</v>
      </c>
      <c r="I1075" s="241" t="s">
        <v>1289</v>
      </c>
      <c r="J1075" s="235"/>
      <c r="K1075" s="235"/>
      <c r="L1075" s="29">
        <v>0</v>
      </c>
      <c r="M1075" s="236"/>
      <c r="N1075" s="242"/>
      <c r="O1075" s="237"/>
      <c r="P1075" s="238"/>
      <c r="T1075" s="252"/>
      <c r="V1075" s="91" t="s">
        <v>91</v>
      </c>
      <c r="W1075" s="190" t="s">
        <v>1745</v>
      </c>
      <c r="X1075" s="190">
        <v>1740</v>
      </c>
      <c r="Y1075" s="256"/>
    </row>
    <row r="1076" spans="1:25" ht="18" customHeight="1">
      <c r="A1076" s="218"/>
      <c r="B1076" s="217"/>
      <c r="C1076" s="217"/>
      <c r="D1076" s="217"/>
      <c r="E1076" s="219"/>
      <c r="F1076" s="217"/>
      <c r="G1076" s="219"/>
      <c r="H1076" s="91">
        <v>2150606</v>
      </c>
      <c r="I1076" s="241" t="s">
        <v>1291</v>
      </c>
      <c r="J1076" s="235"/>
      <c r="K1076" s="235"/>
      <c r="L1076" s="29">
        <v>0</v>
      </c>
      <c r="M1076" s="236"/>
      <c r="N1076" s="266"/>
      <c r="O1076" s="237"/>
      <c r="P1076" s="238"/>
      <c r="T1076" s="252"/>
      <c r="V1076" s="91" t="s">
        <v>94</v>
      </c>
      <c r="W1076" s="190" t="s">
        <v>1747</v>
      </c>
      <c r="X1076" s="190">
        <v>0</v>
      </c>
      <c r="Y1076" s="256"/>
    </row>
    <row r="1077" spans="1:25" ht="18" customHeight="1">
      <c r="A1077" s="218"/>
      <c r="B1077" s="217"/>
      <c r="C1077" s="217"/>
      <c r="D1077" s="217"/>
      <c r="E1077" s="219"/>
      <c r="F1077" s="217"/>
      <c r="G1077" s="219"/>
      <c r="H1077" s="91">
        <v>2150607</v>
      </c>
      <c r="I1077" s="241" t="s">
        <v>1786</v>
      </c>
      <c r="J1077" s="235"/>
      <c r="K1077" s="235"/>
      <c r="L1077" s="29">
        <v>0</v>
      </c>
      <c r="M1077" s="236"/>
      <c r="N1077" s="266"/>
      <c r="O1077" s="237"/>
      <c r="P1077" s="238"/>
      <c r="T1077" s="252"/>
      <c r="V1077" s="91" t="s">
        <v>1787</v>
      </c>
      <c r="W1077" s="190" t="s">
        <v>1749</v>
      </c>
      <c r="X1077" s="190">
        <v>0</v>
      </c>
      <c r="Y1077" s="256"/>
    </row>
    <row r="1078" spans="1:25" ht="18" customHeight="1">
      <c r="A1078" s="218"/>
      <c r="B1078" s="217"/>
      <c r="C1078" s="217"/>
      <c r="D1078" s="217"/>
      <c r="E1078" s="219"/>
      <c r="F1078" s="217"/>
      <c r="G1078" s="219"/>
      <c r="H1078" s="91">
        <v>2150699</v>
      </c>
      <c r="I1078" s="241" t="s">
        <v>1326</v>
      </c>
      <c r="J1078" s="235"/>
      <c r="K1078" s="235"/>
      <c r="L1078" s="29">
        <v>0</v>
      </c>
      <c r="M1078" s="236"/>
      <c r="N1078" s="266"/>
      <c r="O1078" s="237"/>
      <c r="P1078" s="238"/>
      <c r="T1078" s="252"/>
      <c r="V1078" s="91" t="s">
        <v>1788</v>
      </c>
      <c r="W1078" s="190" t="s">
        <v>1750</v>
      </c>
      <c r="X1078" s="190">
        <v>1402406.06</v>
      </c>
      <c r="Y1078" s="256"/>
    </row>
    <row r="1079" spans="1:25" ht="18" customHeight="1">
      <c r="A1079" s="218"/>
      <c r="B1079" s="217"/>
      <c r="C1079" s="217"/>
      <c r="D1079" s="217"/>
      <c r="E1079" s="219"/>
      <c r="F1079" s="217"/>
      <c r="G1079" s="219"/>
      <c r="H1079" s="91">
        <v>21507</v>
      </c>
      <c r="I1079" s="241" t="s">
        <v>1789</v>
      </c>
      <c r="J1079" s="235"/>
      <c r="K1079" s="235"/>
      <c r="L1079" s="29">
        <v>0</v>
      </c>
      <c r="M1079" s="236"/>
      <c r="N1079" s="266"/>
      <c r="O1079" s="237"/>
      <c r="P1079" s="238"/>
      <c r="T1079" s="252"/>
      <c r="V1079" s="91" t="s">
        <v>1790</v>
      </c>
      <c r="W1079" s="190" t="s">
        <v>40</v>
      </c>
      <c r="X1079" s="190">
        <v>1813936.86</v>
      </c>
      <c r="Y1079" s="256"/>
    </row>
    <row r="1080" spans="1:25" ht="18" customHeight="1">
      <c r="A1080" s="218"/>
      <c r="B1080" s="217"/>
      <c r="C1080" s="217"/>
      <c r="D1080" s="217"/>
      <c r="E1080" s="219"/>
      <c r="F1080" s="217"/>
      <c r="G1080" s="219"/>
      <c r="H1080" s="91">
        <v>2150701</v>
      </c>
      <c r="I1080" s="229" t="s">
        <v>1791</v>
      </c>
      <c r="J1080" s="235"/>
      <c r="K1080" s="29"/>
      <c r="L1080" s="29">
        <v>0</v>
      </c>
      <c r="M1080" s="236"/>
      <c r="N1080" s="266"/>
      <c r="O1080" s="237"/>
      <c r="P1080" s="238"/>
      <c r="T1080" s="252"/>
      <c r="V1080" s="245" t="s">
        <v>1792</v>
      </c>
      <c r="W1080" s="190" t="s">
        <v>1751</v>
      </c>
      <c r="X1080" s="190">
        <v>89779.82</v>
      </c>
      <c r="Y1080" s="259"/>
    </row>
    <row r="1081" spans="1:25" ht="18" customHeight="1">
      <c r="A1081" s="218"/>
      <c r="B1081" s="217"/>
      <c r="C1081" s="217"/>
      <c r="D1081" s="217"/>
      <c r="E1081" s="219"/>
      <c r="F1081" s="217"/>
      <c r="G1081" s="219"/>
      <c r="H1081" s="91">
        <v>2150702</v>
      </c>
      <c r="I1081" s="241" t="s">
        <v>1793</v>
      </c>
      <c r="J1081" s="235"/>
      <c r="K1081" s="235"/>
      <c r="L1081" s="29">
        <v>0</v>
      </c>
      <c r="M1081" s="236"/>
      <c r="N1081" s="266"/>
      <c r="O1081" s="237"/>
      <c r="P1081" s="238"/>
      <c r="T1081" s="252"/>
      <c r="V1081" s="91" t="s">
        <v>1794</v>
      </c>
      <c r="W1081" s="190" t="s">
        <v>1287</v>
      </c>
      <c r="X1081" s="190">
        <v>0</v>
      </c>
      <c r="Y1081" s="256"/>
    </row>
    <row r="1082" spans="1:25" ht="18" customHeight="1">
      <c r="A1082" s="218"/>
      <c r="B1082" s="217"/>
      <c r="C1082" s="217"/>
      <c r="D1082" s="217"/>
      <c r="E1082" s="219"/>
      <c r="F1082" s="217"/>
      <c r="G1082" s="219"/>
      <c r="H1082" s="91">
        <v>2150703</v>
      </c>
      <c r="I1082" s="229" t="s">
        <v>1795</v>
      </c>
      <c r="J1082" s="235"/>
      <c r="K1082" s="29"/>
      <c r="L1082" s="29">
        <v>0</v>
      </c>
      <c r="M1082" s="236"/>
      <c r="N1082" s="266">
        <v>174</v>
      </c>
      <c r="O1082" s="237">
        <f>+L1082/N1082-1</f>
        <v>-1</v>
      </c>
      <c r="P1082" s="238"/>
      <c r="T1082" s="252"/>
      <c r="V1082" s="91" t="s">
        <v>1796</v>
      </c>
      <c r="W1082" s="190" t="s">
        <v>1289</v>
      </c>
      <c r="X1082" s="190">
        <v>0</v>
      </c>
      <c r="Y1082" s="259"/>
    </row>
    <row r="1083" spans="1:25" ht="18" customHeight="1">
      <c r="A1083" s="218"/>
      <c r="B1083" s="217"/>
      <c r="C1083" s="217"/>
      <c r="D1083" s="217"/>
      <c r="E1083" s="219"/>
      <c r="F1083" s="217"/>
      <c r="G1083" s="219"/>
      <c r="H1083" s="91">
        <v>2150704</v>
      </c>
      <c r="I1083" s="241" t="s">
        <v>1797</v>
      </c>
      <c r="J1083" s="235"/>
      <c r="K1083" s="235"/>
      <c r="L1083" s="29">
        <v>0</v>
      </c>
      <c r="M1083" s="236"/>
      <c r="N1083" s="266">
        <v>0</v>
      </c>
      <c r="O1083" s="237"/>
      <c r="P1083" s="238"/>
      <c r="T1083" s="252"/>
      <c r="V1083" s="91" t="s">
        <v>1798</v>
      </c>
      <c r="W1083" s="190" t="s">
        <v>1291</v>
      </c>
      <c r="X1083" s="190">
        <v>0</v>
      </c>
      <c r="Y1083" s="256"/>
    </row>
    <row r="1084" spans="1:25" ht="18" customHeight="1">
      <c r="A1084" s="218"/>
      <c r="B1084" s="217"/>
      <c r="C1084" s="217"/>
      <c r="D1084" s="217"/>
      <c r="E1084" s="219"/>
      <c r="F1084" s="217"/>
      <c r="G1084" s="219"/>
      <c r="H1084" s="91">
        <v>2150705</v>
      </c>
      <c r="I1084" s="241" t="s">
        <v>1799</v>
      </c>
      <c r="J1084" s="235"/>
      <c r="K1084" s="235"/>
      <c r="L1084" s="29">
        <v>0</v>
      </c>
      <c r="M1084" s="236"/>
      <c r="N1084" s="266">
        <v>0</v>
      </c>
      <c r="O1084" s="237"/>
      <c r="P1084" s="238"/>
      <c r="T1084" s="252"/>
      <c r="V1084" s="91" t="s">
        <v>1800</v>
      </c>
      <c r="W1084" s="190" t="s">
        <v>1756</v>
      </c>
      <c r="X1084" s="190">
        <v>0</v>
      </c>
      <c r="Y1084" s="256"/>
    </row>
    <row r="1085" spans="1:25" ht="18" customHeight="1">
      <c r="A1085" s="218"/>
      <c r="B1085" s="217"/>
      <c r="C1085" s="217"/>
      <c r="D1085" s="217"/>
      <c r="E1085" s="219"/>
      <c r="F1085" s="217"/>
      <c r="G1085" s="219"/>
      <c r="H1085" s="91">
        <v>2150799</v>
      </c>
      <c r="I1085" s="241" t="s">
        <v>1801</v>
      </c>
      <c r="J1085" s="235"/>
      <c r="K1085" s="235"/>
      <c r="L1085" s="29">
        <v>0</v>
      </c>
      <c r="M1085" s="236"/>
      <c r="N1085" s="266">
        <v>0</v>
      </c>
      <c r="O1085" s="237"/>
      <c r="P1085" s="238"/>
      <c r="T1085" s="252"/>
      <c r="V1085" s="91" t="s">
        <v>1802</v>
      </c>
      <c r="W1085" s="190" t="s">
        <v>1758</v>
      </c>
      <c r="X1085" s="190">
        <v>806</v>
      </c>
      <c r="Y1085" s="256"/>
    </row>
    <row r="1086" spans="1:25" ht="18" customHeight="1">
      <c r="A1086" s="218"/>
      <c r="B1086" s="217"/>
      <c r="C1086" s="217"/>
      <c r="D1086" s="217"/>
      <c r="E1086" s="219"/>
      <c r="F1086" s="217"/>
      <c r="G1086" s="219"/>
      <c r="H1086" s="91">
        <v>2150801</v>
      </c>
      <c r="I1086" s="241" t="s">
        <v>1803</v>
      </c>
      <c r="J1086" s="235"/>
      <c r="K1086" s="235"/>
      <c r="L1086" s="29">
        <v>0</v>
      </c>
      <c r="M1086" s="236"/>
      <c r="N1086" s="266">
        <v>0</v>
      </c>
      <c r="O1086" s="237"/>
      <c r="P1086" s="238"/>
      <c r="T1086" s="252"/>
      <c r="V1086" s="245" t="s">
        <v>1804</v>
      </c>
      <c r="W1086" s="190" t="s">
        <v>1762</v>
      </c>
      <c r="X1086" s="190">
        <v>0</v>
      </c>
      <c r="Y1086" s="256"/>
    </row>
    <row r="1087" spans="1:25" ht="18" customHeight="1">
      <c r="A1087" s="218"/>
      <c r="B1087" s="217"/>
      <c r="C1087" s="217"/>
      <c r="D1087" s="217"/>
      <c r="E1087" s="219"/>
      <c r="F1087" s="217"/>
      <c r="G1087" s="219"/>
      <c r="H1087" s="91">
        <v>2150802</v>
      </c>
      <c r="I1087" s="241" t="s">
        <v>1805</v>
      </c>
      <c r="J1087" s="235"/>
      <c r="K1087" s="235"/>
      <c r="L1087" s="29">
        <v>0</v>
      </c>
      <c r="M1087" s="236"/>
      <c r="N1087" s="242">
        <v>174</v>
      </c>
      <c r="O1087" s="237">
        <f>+L1087/N1087-1</f>
        <v>-1</v>
      </c>
      <c r="P1087" s="238"/>
      <c r="T1087" s="252"/>
      <c r="V1087" s="245" t="s">
        <v>1806</v>
      </c>
      <c r="W1087" s="190" t="s">
        <v>1326</v>
      </c>
      <c r="X1087" s="190">
        <v>0</v>
      </c>
      <c r="Y1087" s="260"/>
    </row>
    <row r="1088" spans="1:25" ht="18" customHeight="1">
      <c r="A1088" s="218"/>
      <c r="B1088" s="217"/>
      <c r="C1088" s="217"/>
      <c r="D1088" s="217"/>
      <c r="E1088" s="219"/>
      <c r="F1088" s="217"/>
      <c r="G1088" s="219"/>
      <c r="H1088" s="91">
        <v>2150803</v>
      </c>
      <c r="I1088" s="229" t="s">
        <v>1807</v>
      </c>
      <c r="J1088" s="235"/>
      <c r="K1088" s="29"/>
      <c r="L1088" s="29">
        <v>0</v>
      </c>
      <c r="M1088" s="236"/>
      <c r="N1088" s="267"/>
      <c r="O1088" s="237"/>
      <c r="P1088" s="238"/>
      <c r="T1088" s="252"/>
      <c r="V1088" s="91" t="s">
        <v>121</v>
      </c>
      <c r="W1088" s="190" t="s">
        <v>1764</v>
      </c>
      <c r="X1088" s="190">
        <v>88973.82</v>
      </c>
      <c r="Y1088" s="256"/>
    </row>
    <row r="1089" spans="1:25" ht="18" customHeight="1">
      <c r="A1089" s="218"/>
      <c r="B1089" s="217"/>
      <c r="C1089" s="217"/>
      <c r="D1089" s="217"/>
      <c r="E1089" s="219"/>
      <c r="F1089" s="217"/>
      <c r="G1089" s="219"/>
      <c r="H1089" s="91">
        <v>2150804</v>
      </c>
      <c r="I1089" s="241" t="s">
        <v>1808</v>
      </c>
      <c r="J1089" s="235"/>
      <c r="K1089" s="235"/>
      <c r="L1089" s="29">
        <v>0</v>
      </c>
      <c r="M1089" s="236"/>
      <c r="N1089" s="267"/>
      <c r="O1089" s="237"/>
      <c r="P1089" s="238"/>
      <c r="T1089" s="252"/>
      <c r="V1089" s="91" t="s">
        <v>91</v>
      </c>
      <c r="W1089" s="190" t="s">
        <v>1766</v>
      </c>
      <c r="X1089" s="190">
        <v>4612</v>
      </c>
      <c r="Y1089" s="256"/>
    </row>
    <row r="1090" spans="1:25" ht="18" customHeight="1">
      <c r="A1090" s="218"/>
      <c r="B1090" s="217"/>
      <c r="C1090" s="217"/>
      <c r="D1090" s="217"/>
      <c r="E1090" s="219"/>
      <c r="F1090" s="217"/>
      <c r="G1090" s="219"/>
      <c r="H1090" s="91">
        <v>2150805</v>
      </c>
      <c r="I1090" s="229" t="s">
        <v>44</v>
      </c>
      <c r="J1090" s="175">
        <f>+SUM(J1091:J1099)</f>
        <v>7328</v>
      </c>
      <c r="K1090" s="175">
        <f>+SUM(K1091:K1099)</f>
        <v>4180</v>
      </c>
      <c r="L1090" s="175">
        <f>+SUM(L1091:L1099)</f>
        <v>4180</v>
      </c>
      <c r="M1090" s="231">
        <f>+L1090/K1090</f>
        <v>1</v>
      </c>
      <c r="N1090" s="175">
        <f>+SUM(N1091:N1099)</f>
        <v>3828</v>
      </c>
      <c r="O1090" s="232">
        <f>+L1090/N1090-1</f>
        <v>0.09195402298850586</v>
      </c>
      <c r="P1090" s="233"/>
      <c r="Q1090" s="186"/>
      <c r="R1090" s="186"/>
      <c r="S1090" s="186"/>
      <c r="T1090" s="251"/>
      <c r="U1090" s="186"/>
      <c r="V1090" s="245" t="s">
        <v>94</v>
      </c>
      <c r="W1090" s="186" t="s">
        <v>1287</v>
      </c>
      <c r="X1090" s="186">
        <v>0</v>
      </c>
      <c r="Y1090" s="255"/>
    </row>
    <row r="1091" spans="1:25" ht="18" customHeight="1">
      <c r="A1091" s="218"/>
      <c r="B1091" s="217"/>
      <c r="C1091" s="217"/>
      <c r="D1091" s="217"/>
      <c r="E1091" s="219"/>
      <c r="F1091" s="217"/>
      <c r="G1091" s="219"/>
      <c r="H1091" s="91">
        <v>2150899</v>
      </c>
      <c r="I1091" s="229" t="s">
        <v>1809</v>
      </c>
      <c r="J1091" s="235"/>
      <c r="K1091" s="235"/>
      <c r="L1091" s="29">
        <v>0</v>
      </c>
      <c r="M1091" s="236"/>
      <c r="N1091" s="266"/>
      <c r="O1091" s="237"/>
      <c r="P1091" s="238"/>
      <c r="T1091" s="252"/>
      <c r="V1091" s="91" t="s">
        <v>1810</v>
      </c>
      <c r="W1091" s="190" t="s">
        <v>1289</v>
      </c>
      <c r="X1091" s="190">
        <v>0</v>
      </c>
      <c r="Y1091" s="256"/>
    </row>
    <row r="1092" spans="1:25" ht="18" customHeight="1">
      <c r="A1092" s="218"/>
      <c r="B1092" s="217"/>
      <c r="C1092" s="217"/>
      <c r="D1092" s="217"/>
      <c r="E1092" s="219"/>
      <c r="F1092" s="217"/>
      <c r="G1092" s="219"/>
      <c r="H1092" s="91">
        <v>21599</v>
      </c>
      <c r="I1092" s="229" t="s">
        <v>1811</v>
      </c>
      <c r="J1092" s="235"/>
      <c r="K1092" s="235"/>
      <c r="L1092" s="29">
        <v>0</v>
      </c>
      <c r="M1092" s="236"/>
      <c r="N1092" s="266"/>
      <c r="O1092" s="237"/>
      <c r="P1092" s="238"/>
      <c r="T1092" s="252"/>
      <c r="V1092" s="91" t="s">
        <v>1812</v>
      </c>
      <c r="W1092" s="190" t="s">
        <v>1291</v>
      </c>
      <c r="X1092" s="190">
        <v>0</v>
      </c>
      <c r="Y1092" s="256"/>
    </row>
    <row r="1093" spans="1:25" ht="18" customHeight="1">
      <c r="A1093" s="218"/>
      <c r="B1093" s="217"/>
      <c r="C1093" s="217"/>
      <c r="D1093" s="217"/>
      <c r="E1093" s="219"/>
      <c r="F1093" s="217"/>
      <c r="G1093" s="219"/>
      <c r="H1093" s="91">
        <v>2159901</v>
      </c>
      <c r="I1093" s="229" t="s">
        <v>1813</v>
      </c>
      <c r="J1093" s="235"/>
      <c r="K1093" s="235"/>
      <c r="L1093" s="29">
        <v>0</v>
      </c>
      <c r="M1093" s="236"/>
      <c r="N1093" s="266"/>
      <c r="O1093" s="237"/>
      <c r="P1093" s="238"/>
      <c r="T1093" s="252"/>
      <c r="V1093" s="91" t="s">
        <v>1814</v>
      </c>
      <c r="W1093" s="190" t="s">
        <v>1768</v>
      </c>
      <c r="X1093" s="190">
        <v>4238</v>
      </c>
      <c r="Y1093" s="256"/>
    </row>
    <row r="1094" spans="1:25" ht="18" customHeight="1">
      <c r="A1094" s="218"/>
      <c r="B1094" s="217"/>
      <c r="C1094" s="217"/>
      <c r="D1094" s="217"/>
      <c r="E1094" s="219"/>
      <c r="F1094" s="217"/>
      <c r="G1094" s="219"/>
      <c r="H1094" s="91">
        <v>2159902</v>
      </c>
      <c r="I1094" s="229" t="s">
        <v>1815</v>
      </c>
      <c r="J1094" s="235"/>
      <c r="K1094" s="235"/>
      <c r="L1094" s="29">
        <v>0</v>
      </c>
      <c r="M1094" s="236"/>
      <c r="N1094" s="266"/>
      <c r="O1094" s="237"/>
      <c r="P1094" s="238"/>
      <c r="T1094" s="252"/>
      <c r="V1094" s="91" t="s">
        <v>1816</v>
      </c>
      <c r="W1094" s="190" t="s">
        <v>1769</v>
      </c>
      <c r="X1094" s="190">
        <v>374</v>
      </c>
      <c r="Y1094" s="256"/>
    </row>
    <row r="1095" spans="1:25" ht="18" customHeight="1">
      <c r="A1095" s="218"/>
      <c r="B1095" s="217"/>
      <c r="C1095" s="217"/>
      <c r="D1095" s="217"/>
      <c r="E1095" s="219"/>
      <c r="F1095" s="217"/>
      <c r="G1095" s="219"/>
      <c r="H1095" s="91">
        <v>2159904</v>
      </c>
      <c r="I1095" s="229" t="s">
        <v>1817</v>
      </c>
      <c r="J1095" s="235"/>
      <c r="K1095" s="235"/>
      <c r="L1095" s="29">
        <v>0</v>
      </c>
      <c r="M1095" s="236"/>
      <c r="N1095" s="266"/>
      <c r="O1095" s="237"/>
      <c r="P1095" s="238"/>
      <c r="T1095" s="252"/>
      <c r="V1095" s="91" t="s">
        <v>114</v>
      </c>
      <c r="W1095" s="190" t="s">
        <v>1771</v>
      </c>
      <c r="X1095" s="190">
        <v>0</v>
      </c>
      <c r="Y1095" s="256"/>
    </row>
    <row r="1096" spans="1:25" ht="18" customHeight="1">
      <c r="A1096" s="218"/>
      <c r="B1096" s="217"/>
      <c r="C1096" s="217"/>
      <c r="D1096" s="217"/>
      <c r="E1096" s="219"/>
      <c r="F1096" s="217"/>
      <c r="G1096" s="219"/>
      <c r="H1096" s="91">
        <v>2159905</v>
      </c>
      <c r="I1096" s="229" t="s">
        <v>1324</v>
      </c>
      <c r="J1096" s="235"/>
      <c r="K1096" s="235"/>
      <c r="L1096" s="29">
        <v>0</v>
      </c>
      <c r="M1096" s="236"/>
      <c r="N1096" s="266"/>
      <c r="O1096" s="237"/>
      <c r="P1096" s="238"/>
      <c r="T1096" s="252"/>
      <c r="V1096" s="91" t="s">
        <v>1818</v>
      </c>
      <c r="W1096" s="190" t="s">
        <v>1773</v>
      </c>
      <c r="X1096" s="190">
        <v>192632.68</v>
      </c>
      <c r="Y1096" s="256"/>
    </row>
    <row r="1097" spans="1:25" ht="18" customHeight="1">
      <c r="A1097" s="218"/>
      <c r="B1097" s="217"/>
      <c r="C1097" s="217"/>
      <c r="D1097" s="217"/>
      <c r="E1097" s="219"/>
      <c r="F1097" s="217"/>
      <c r="G1097" s="219"/>
      <c r="H1097" s="91">
        <v>2159906</v>
      </c>
      <c r="I1097" s="229" t="s">
        <v>1819</v>
      </c>
      <c r="J1097" s="235"/>
      <c r="K1097" s="235"/>
      <c r="L1097" s="29">
        <v>0</v>
      </c>
      <c r="M1097" s="236"/>
      <c r="N1097" s="266"/>
      <c r="O1097" s="237"/>
      <c r="P1097" s="238"/>
      <c r="T1097" s="252"/>
      <c r="V1097" s="245" t="s">
        <v>1820</v>
      </c>
      <c r="W1097" s="190" t="s">
        <v>1287</v>
      </c>
      <c r="X1097" s="190">
        <v>0</v>
      </c>
      <c r="Y1097" s="158"/>
    </row>
    <row r="1098" spans="1:25" ht="18" customHeight="1">
      <c r="A1098" s="218"/>
      <c r="B1098" s="217"/>
      <c r="C1098" s="217"/>
      <c r="D1098" s="217"/>
      <c r="E1098" s="219"/>
      <c r="F1098" s="217"/>
      <c r="G1098" s="219"/>
      <c r="H1098" s="91">
        <v>2159999</v>
      </c>
      <c r="I1098" s="229" t="s">
        <v>1821</v>
      </c>
      <c r="J1098" s="235"/>
      <c r="K1098" s="235"/>
      <c r="L1098" s="29">
        <v>0</v>
      </c>
      <c r="M1098" s="236"/>
      <c r="N1098" s="266"/>
      <c r="O1098" s="237"/>
      <c r="P1098" s="238"/>
      <c r="T1098" s="252"/>
      <c r="V1098" s="91" t="s">
        <v>121</v>
      </c>
      <c r="W1098" s="190" t="s">
        <v>1289</v>
      </c>
      <c r="X1098" s="190">
        <v>0</v>
      </c>
      <c r="Y1098" s="256"/>
    </row>
    <row r="1099" spans="1:25" s="187" customFormat="1" ht="18" customHeight="1">
      <c r="A1099" s="263"/>
      <c r="B1099" s="264"/>
      <c r="C1099" s="264"/>
      <c r="D1099" s="264"/>
      <c r="E1099" s="265"/>
      <c r="F1099" s="264"/>
      <c r="G1099" s="265"/>
      <c r="H1099" s="245">
        <v>216</v>
      </c>
      <c r="I1099" s="229" t="s">
        <v>1822</v>
      </c>
      <c r="J1099" s="235">
        <v>7328</v>
      </c>
      <c r="K1099" s="29">
        <v>4180</v>
      </c>
      <c r="L1099" s="29">
        <v>4180</v>
      </c>
      <c r="M1099" s="236">
        <f>+L1099/K1099</f>
        <v>1</v>
      </c>
      <c r="N1099" s="242">
        <v>3828</v>
      </c>
      <c r="O1099" s="237">
        <f>+L1099/N1099-1</f>
        <v>0.09195402298850586</v>
      </c>
      <c r="P1099" s="238"/>
      <c r="T1099" s="251"/>
      <c r="V1099" s="91" t="s">
        <v>91</v>
      </c>
      <c r="W1099" s="190" t="s">
        <v>1291</v>
      </c>
      <c r="X1099" s="190">
        <v>0</v>
      </c>
      <c r="Y1099" s="259"/>
    </row>
    <row r="1100" spans="1:25" ht="18" customHeight="1">
      <c r="A1100" s="218"/>
      <c r="B1100" s="217"/>
      <c r="C1100" s="217"/>
      <c r="D1100" s="217"/>
      <c r="E1100" s="219"/>
      <c r="F1100" s="217"/>
      <c r="G1100" s="219"/>
      <c r="H1100" s="91">
        <v>21602</v>
      </c>
      <c r="I1100" s="229" t="s">
        <v>46</v>
      </c>
      <c r="J1100" s="273">
        <f>+SUM(J1101,J1121,J1141,J1150,J1163,J1178)</f>
        <v>713</v>
      </c>
      <c r="K1100" s="273">
        <f>+SUM(K1101,K1121,K1141,K1150,K1163,K1178)</f>
        <v>640</v>
      </c>
      <c r="L1100" s="273">
        <f>+SUM(L1101,L1121,L1141,L1150,L1163,L1178)</f>
        <v>640</v>
      </c>
      <c r="M1100" s="231">
        <f>+L1100/K1100</f>
        <v>1</v>
      </c>
      <c r="N1100" s="273">
        <f>+SUM(N1101,N1121,N1141,N1150,N1163,N1178)</f>
        <v>1218</v>
      </c>
      <c r="O1100" s="232">
        <f>+L1100/N1100-1</f>
        <v>-0.4745484400656814</v>
      </c>
      <c r="P1100" s="233"/>
      <c r="Q1100" s="186"/>
      <c r="R1100" s="186"/>
      <c r="S1100" s="186"/>
      <c r="T1100" s="251" t="s">
        <v>1823</v>
      </c>
      <c r="U1100" s="186">
        <v>173639</v>
      </c>
      <c r="V1100" s="245" t="s">
        <v>94</v>
      </c>
      <c r="W1100" s="186" t="s">
        <v>1777</v>
      </c>
      <c r="X1100" s="186">
        <v>0</v>
      </c>
      <c r="Y1100" s="255"/>
    </row>
    <row r="1101" spans="1:25" ht="18" customHeight="1">
      <c r="A1101" s="218"/>
      <c r="B1101" s="217"/>
      <c r="C1101" s="217"/>
      <c r="D1101" s="217"/>
      <c r="E1101" s="219"/>
      <c r="F1101" s="217"/>
      <c r="G1101" s="219"/>
      <c r="H1101" s="91">
        <v>2160201</v>
      </c>
      <c r="I1101" s="229" t="s">
        <v>1824</v>
      </c>
      <c r="J1101" s="235">
        <v>713</v>
      </c>
      <c r="K1101" s="29">
        <v>640</v>
      </c>
      <c r="L1101" s="29">
        <v>640</v>
      </c>
      <c r="M1101" s="236">
        <f>+L1101/K1101</f>
        <v>1</v>
      </c>
      <c r="N1101" s="242">
        <v>1218</v>
      </c>
      <c r="O1101" s="237">
        <f>+L1101/N1101-1</f>
        <v>-0.4745484400656814</v>
      </c>
      <c r="P1101" s="288"/>
      <c r="T1101" s="252" t="s">
        <v>1806</v>
      </c>
      <c r="U1101" s="190">
        <v>2484</v>
      </c>
      <c r="V1101" s="91" t="s">
        <v>1825</v>
      </c>
      <c r="W1101" s="190" t="s">
        <v>1778</v>
      </c>
      <c r="X1101" s="190">
        <v>192632.68</v>
      </c>
      <c r="Y1101" s="256"/>
    </row>
    <row r="1102" spans="1:25" ht="18" customHeight="1">
      <c r="A1102" s="218"/>
      <c r="B1102" s="217"/>
      <c r="C1102" s="217"/>
      <c r="D1102" s="217"/>
      <c r="E1102" s="219"/>
      <c r="F1102" s="217"/>
      <c r="G1102" s="219"/>
      <c r="H1102" s="91">
        <v>2160202</v>
      </c>
      <c r="I1102" s="241" t="s">
        <v>1287</v>
      </c>
      <c r="J1102" s="235">
        <v>80</v>
      </c>
      <c r="K1102" s="29">
        <v>72</v>
      </c>
      <c r="L1102" s="29">
        <v>72</v>
      </c>
      <c r="M1102" s="236">
        <f>+L1102/K1102</f>
        <v>1</v>
      </c>
      <c r="N1102" s="242">
        <v>180</v>
      </c>
      <c r="O1102" s="237">
        <f>+L1102/N1102-1</f>
        <v>-0.6</v>
      </c>
      <c r="P1102" s="288"/>
      <c r="T1102" s="252" t="s">
        <v>1820</v>
      </c>
      <c r="U1102" s="190">
        <v>454</v>
      </c>
      <c r="V1102" s="91" t="s">
        <v>1826</v>
      </c>
      <c r="W1102" s="190" t="s">
        <v>1779</v>
      </c>
      <c r="X1102" s="190">
        <v>1526912.36</v>
      </c>
      <c r="Y1102" s="256"/>
    </row>
    <row r="1103" spans="1:25" ht="18" customHeight="1">
      <c r="A1103" s="218"/>
      <c r="B1103" s="217"/>
      <c r="C1103" s="217"/>
      <c r="D1103" s="217"/>
      <c r="E1103" s="219"/>
      <c r="F1103" s="217"/>
      <c r="G1103" s="219"/>
      <c r="H1103" s="91">
        <v>2160203</v>
      </c>
      <c r="I1103" s="241" t="s">
        <v>1289</v>
      </c>
      <c r="J1103" s="235">
        <v>202</v>
      </c>
      <c r="K1103" s="29">
        <v>198</v>
      </c>
      <c r="L1103" s="29">
        <v>198</v>
      </c>
      <c r="M1103" s="236">
        <f>+L1103/K1103</f>
        <v>1</v>
      </c>
      <c r="N1103" s="242">
        <v>144</v>
      </c>
      <c r="O1103" s="237">
        <f>+L1103/N1103-1</f>
        <v>0.375</v>
      </c>
      <c r="P1103" s="288"/>
      <c r="T1103" s="252" t="s">
        <v>1827</v>
      </c>
      <c r="U1103" s="190">
        <v>106089</v>
      </c>
      <c r="V1103" s="91" t="s">
        <v>1828</v>
      </c>
      <c r="W1103" s="190" t="s">
        <v>1780</v>
      </c>
      <c r="X1103" s="190">
        <v>0</v>
      </c>
      <c r="Y1103" s="256"/>
    </row>
    <row r="1104" spans="1:25" ht="18" customHeight="1">
      <c r="A1104" s="218"/>
      <c r="B1104" s="217"/>
      <c r="C1104" s="217"/>
      <c r="D1104" s="217"/>
      <c r="E1104" s="219"/>
      <c r="F1104" s="217"/>
      <c r="G1104" s="219"/>
      <c r="H1104" s="91">
        <v>2160216</v>
      </c>
      <c r="I1104" s="241" t="s">
        <v>1291</v>
      </c>
      <c r="J1104" s="235"/>
      <c r="K1104" s="29">
        <v>0</v>
      </c>
      <c r="L1104" s="29">
        <v>0</v>
      </c>
      <c r="M1104" s="236"/>
      <c r="N1104" s="242">
        <v>0</v>
      </c>
      <c r="O1104" s="237"/>
      <c r="P1104" s="288"/>
      <c r="T1104" s="252" t="s">
        <v>1829</v>
      </c>
      <c r="U1104" s="190">
        <v>64612</v>
      </c>
      <c r="V1104" s="245" t="s">
        <v>1827</v>
      </c>
      <c r="W1104" s="190" t="s">
        <v>1782</v>
      </c>
      <c r="X1104" s="190">
        <v>1526912.36</v>
      </c>
      <c r="Y1104" s="260"/>
    </row>
    <row r="1105" spans="1:25" ht="18" customHeight="1">
      <c r="A1105" s="218"/>
      <c r="B1105" s="217"/>
      <c r="C1105" s="217"/>
      <c r="D1105" s="217"/>
      <c r="E1105" s="219"/>
      <c r="F1105" s="217"/>
      <c r="G1105" s="219"/>
      <c r="H1105" s="91">
        <v>2160217</v>
      </c>
      <c r="I1105" s="241" t="s">
        <v>1830</v>
      </c>
      <c r="J1105" s="235"/>
      <c r="K1105" s="29">
        <v>0</v>
      </c>
      <c r="L1105" s="29">
        <v>0</v>
      </c>
      <c r="M1105" s="236"/>
      <c r="N1105" s="242">
        <v>0</v>
      </c>
      <c r="O1105" s="237"/>
      <c r="P1105" s="288"/>
      <c r="T1105" s="251" t="s">
        <v>1831</v>
      </c>
      <c r="U1105" s="190">
        <v>82841</v>
      </c>
      <c r="V1105" s="91" t="s">
        <v>121</v>
      </c>
      <c r="W1105" s="190" t="s">
        <v>42</v>
      </c>
      <c r="X1105" s="190">
        <v>337492.39</v>
      </c>
      <c r="Y1105" s="256"/>
    </row>
    <row r="1106" spans="1:25" ht="18" customHeight="1">
      <c r="A1106" s="218"/>
      <c r="B1106" s="217"/>
      <c r="C1106" s="217"/>
      <c r="D1106" s="217"/>
      <c r="E1106" s="219"/>
      <c r="F1106" s="217"/>
      <c r="G1106" s="219"/>
      <c r="H1106" s="91">
        <v>2160218</v>
      </c>
      <c r="I1106" s="241" t="s">
        <v>1832</v>
      </c>
      <c r="J1106" s="235"/>
      <c r="K1106" s="29">
        <v>0</v>
      </c>
      <c r="L1106" s="29">
        <v>0</v>
      </c>
      <c r="M1106" s="236"/>
      <c r="N1106" s="242">
        <v>0</v>
      </c>
      <c r="O1106" s="237"/>
      <c r="P1106" s="288"/>
      <c r="T1106" s="252" t="s">
        <v>1833</v>
      </c>
      <c r="U1106" s="190">
        <v>889</v>
      </c>
      <c r="V1106" s="91" t="s">
        <v>91</v>
      </c>
      <c r="W1106" s="190" t="s">
        <v>1785</v>
      </c>
      <c r="X1106" s="190">
        <v>1267.39</v>
      </c>
      <c r="Y1106" s="256"/>
    </row>
    <row r="1107" spans="1:25" ht="18" customHeight="1">
      <c r="A1107" s="218"/>
      <c r="B1107" s="217"/>
      <c r="C1107" s="217"/>
      <c r="D1107" s="217"/>
      <c r="E1107" s="219"/>
      <c r="F1107" s="217"/>
      <c r="G1107" s="219"/>
      <c r="H1107" s="91">
        <v>2160219</v>
      </c>
      <c r="I1107" s="241" t="s">
        <v>1834</v>
      </c>
      <c r="J1107" s="235"/>
      <c r="K1107" s="29">
        <v>0</v>
      </c>
      <c r="L1107" s="29">
        <v>0</v>
      </c>
      <c r="M1107" s="236"/>
      <c r="N1107" s="242">
        <v>0</v>
      </c>
      <c r="O1107" s="237"/>
      <c r="P1107" s="288"/>
      <c r="T1107" s="252" t="s">
        <v>1835</v>
      </c>
      <c r="U1107" s="190">
        <v>38</v>
      </c>
      <c r="V1107" s="91" t="s">
        <v>94</v>
      </c>
      <c r="W1107" s="190" t="s">
        <v>1287</v>
      </c>
      <c r="X1107" s="190">
        <v>406.88</v>
      </c>
      <c r="Y1107" s="256"/>
    </row>
    <row r="1108" spans="1:25" ht="18" customHeight="1">
      <c r="A1108" s="218"/>
      <c r="B1108" s="217"/>
      <c r="C1108" s="217"/>
      <c r="D1108" s="217"/>
      <c r="E1108" s="219"/>
      <c r="F1108" s="217"/>
      <c r="G1108" s="219"/>
      <c r="H1108" s="91">
        <v>2160250</v>
      </c>
      <c r="I1108" s="241" t="s">
        <v>1836</v>
      </c>
      <c r="J1108" s="235"/>
      <c r="K1108" s="29">
        <v>0</v>
      </c>
      <c r="L1108" s="29">
        <v>0</v>
      </c>
      <c r="M1108" s="236"/>
      <c r="N1108" s="242">
        <v>0</v>
      </c>
      <c r="O1108" s="237"/>
      <c r="P1108" s="288"/>
      <c r="T1108" s="252" t="s">
        <v>1837</v>
      </c>
      <c r="U1108" s="190">
        <v>40724</v>
      </c>
      <c r="V1108" s="91" t="s">
        <v>1838</v>
      </c>
      <c r="W1108" s="190" t="s">
        <v>1289</v>
      </c>
      <c r="X1108" s="190">
        <v>860.51</v>
      </c>
      <c r="Y1108" s="256"/>
    </row>
    <row r="1109" spans="1:25" ht="18" customHeight="1">
      <c r="A1109" s="218"/>
      <c r="B1109" s="217"/>
      <c r="C1109" s="217"/>
      <c r="D1109" s="217"/>
      <c r="E1109" s="219"/>
      <c r="F1109" s="217"/>
      <c r="G1109" s="219"/>
      <c r="H1109" s="91">
        <v>2160299</v>
      </c>
      <c r="I1109" s="241" t="s">
        <v>1839</v>
      </c>
      <c r="J1109" s="235"/>
      <c r="K1109" s="29">
        <v>0</v>
      </c>
      <c r="L1109" s="29">
        <v>0</v>
      </c>
      <c r="M1109" s="236"/>
      <c r="N1109" s="242">
        <v>0</v>
      </c>
      <c r="O1109" s="237"/>
      <c r="P1109" s="288"/>
      <c r="T1109" s="252" t="s">
        <v>1840</v>
      </c>
      <c r="U1109" s="190">
        <v>0</v>
      </c>
      <c r="V1109" s="91" t="s">
        <v>1841</v>
      </c>
      <c r="W1109" s="190" t="s">
        <v>1291</v>
      </c>
      <c r="X1109" s="190">
        <v>0</v>
      </c>
      <c r="Y1109" s="256"/>
    </row>
    <row r="1110" spans="1:25" ht="18" customHeight="1">
      <c r="A1110" s="218"/>
      <c r="B1110" s="217"/>
      <c r="C1110" s="217"/>
      <c r="D1110" s="217"/>
      <c r="E1110" s="219"/>
      <c r="F1110" s="217"/>
      <c r="G1110" s="219"/>
      <c r="H1110" s="91">
        <v>21605</v>
      </c>
      <c r="I1110" s="241" t="s">
        <v>1842</v>
      </c>
      <c r="J1110" s="235"/>
      <c r="K1110" s="29">
        <v>0</v>
      </c>
      <c r="L1110" s="29">
        <v>0</v>
      </c>
      <c r="M1110" s="236"/>
      <c r="N1110" s="242">
        <v>0</v>
      </c>
      <c r="O1110" s="237"/>
      <c r="P1110" s="288"/>
      <c r="T1110" s="252" t="s">
        <v>1843</v>
      </c>
      <c r="U1110" s="190">
        <v>41190</v>
      </c>
      <c r="V1110" s="245" t="s">
        <v>1844</v>
      </c>
      <c r="W1110" s="190" t="s">
        <v>1786</v>
      </c>
      <c r="X1110" s="190">
        <v>0</v>
      </c>
      <c r="Y1110" s="260"/>
    </row>
    <row r="1111" spans="1:25" ht="18" customHeight="1">
      <c r="A1111" s="218"/>
      <c r="B1111" s="217"/>
      <c r="C1111" s="217"/>
      <c r="D1111" s="217"/>
      <c r="E1111" s="219"/>
      <c r="F1111" s="217"/>
      <c r="G1111" s="219"/>
      <c r="H1111" s="91">
        <v>2160501</v>
      </c>
      <c r="I1111" s="241" t="s">
        <v>1845</v>
      </c>
      <c r="J1111" s="235"/>
      <c r="K1111" s="29">
        <v>0</v>
      </c>
      <c r="L1111" s="29">
        <v>0</v>
      </c>
      <c r="M1111" s="236"/>
      <c r="N1111" s="242">
        <v>0</v>
      </c>
      <c r="O1111" s="237"/>
      <c r="P1111" s="288"/>
      <c r="T1111" s="251" t="s">
        <v>1846</v>
      </c>
      <c r="U1111" s="190">
        <v>0</v>
      </c>
      <c r="V1111" s="91" t="s">
        <v>1847</v>
      </c>
      <c r="W1111" s="190" t="s">
        <v>1326</v>
      </c>
      <c r="X1111" s="190">
        <v>0</v>
      </c>
      <c r="Y1111" s="256"/>
    </row>
    <row r="1112" spans="1:25" ht="18" customHeight="1">
      <c r="A1112" s="218"/>
      <c r="B1112" s="217"/>
      <c r="C1112" s="217"/>
      <c r="D1112" s="217"/>
      <c r="E1112" s="219"/>
      <c r="F1112" s="217"/>
      <c r="G1112" s="219"/>
      <c r="H1112" s="91">
        <v>2160502</v>
      </c>
      <c r="I1112" s="241" t="s">
        <v>1848</v>
      </c>
      <c r="J1112" s="235">
        <v>431</v>
      </c>
      <c r="K1112" s="29">
        <v>370</v>
      </c>
      <c r="L1112" s="29">
        <v>370</v>
      </c>
      <c r="M1112" s="236">
        <f>+L1112/K1112</f>
        <v>1</v>
      </c>
      <c r="N1112" s="242">
        <v>894</v>
      </c>
      <c r="O1112" s="237">
        <f>+L1112/N1112-1</f>
        <v>-0.5861297539149888</v>
      </c>
      <c r="P1112" s="288"/>
      <c r="T1112" s="252" t="s">
        <v>1849</v>
      </c>
      <c r="U1112" s="190">
        <v>0</v>
      </c>
      <c r="V1112" s="91" t="s">
        <v>1850</v>
      </c>
      <c r="W1112" s="190" t="s">
        <v>1789</v>
      </c>
      <c r="X1112" s="190">
        <v>0</v>
      </c>
      <c r="Y1112" s="256"/>
    </row>
    <row r="1113" spans="1:25" ht="18" customHeight="1">
      <c r="A1113" s="218"/>
      <c r="B1113" s="217"/>
      <c r="C1113" s="217"/>
      <c r="D1113" s="217"/>
      <c r="E1113" s="219"/>
      <c r="F1113" s="217"/>
      <c r="G1113" s="219"/>
      <c r="H1113" s="91">
        <v>2160503</v>
      </c>
      <c r="I1113" s="241" t="s">
        <v>1851</v>
      </c>
      <c r="J1113" s="235"/>
      <c r="K1113" s="235"/>
      <c r="L1113" s="29">
        <v>0</v>
      </c>
      <c r="M1113" s="236"/>
      <c r="N1113" s="242">
        <v>0</v>
      </c>
      <c r="O1113" s="237"/>
      <c r="P1113" s="288"/>
      <c r="T1113" s="252" t="s">
        <v>1852</v>
      </c>
      <c r="U1113" s="190">
        <v>0</v>
      </c>
      <c r="V1113" s="245" t="s">
        <v>1853</v>
      </c>
      <c r="W1113" s="190" t="s">
        <v>1795</v>
      </c>
      <c r="X1113" s="190">
        <v>336089</v>
      </c>
      <c r="Y1113" s="256"/>
    </row>
    <row r="1114" spans="1:25" ht="18" customHeight="1">
      <c r="A1114" s="218"/>
      <c r="B1114" s="217"/>
      <c r="C1114" s="217"/>
      <c r="D1114" s="217"/>
      <c r="E1114" s="219"/>
      <c r="F1114" s="217"/>
      <c r="G1114" s="219"/>
      <c r="H1114" s="91">
        <v>2160504</v>
      </c>
      <c r="I1114" s="241" t="s">
        <v>1854</v>
      </c>
      <c r="J1114" s="235"/>
      <c r="K1114" s="235"/>
      <c r="L1114" s="29">
        <v>0</v>
      </c>
      <c r="M1114" s="236"/>
      <c r="N1114" s="242">
        <v>0</v>
      </c>
      <c r="O1114" s="237"/>
      <c r="P1114" s="288"/>
      <c r="T1114" s="252" t="s">
        <v>1855</v>
      </c>
      <c r="U1114" s="190">
        <v>0</v>
      </c>
      <c r="V1114" s="245" t="s">
        <v>1833</v>
      </c>
      <c r="W1114" s="190" t="s">
        <v>1797</v>
      </c>
      <c r="X1114" s="190">
        <v>0</v>
      </c>
      <c r="Y1114" s="260"/>
    </row>
    <row r="1115" spans="1:25" ht="18" customHeight="1">
      <c r="A1115" s="218"/>
      <c r="B1115" s="217"/>
      <c r="C1115" s="217"/>
      <c r="D1115" s="217"/>
      <c r="E1115" s="219"/>
      <c r="F1115" s="217"/>
      <c r="G1115" s="219"/>
      <c r="H1115" s="91">
        <v>2160505</v>
      </c>
      <c r="I1115" s="241" t="s">
        <v>1856</v>
      </c>
      <c r="J1115" s="235"/>
      <c r="K1115" s="235"/>
      <c r="L1115" s="29">
        <v>0</v>
      </c>
      <c r="M1115" s="236"/>
      <c r="N1115" s="242">
        <v>0</v>
      </c>
      <c r="O1115" s="237"/>
      <c r="P1115" s="288"/>
      <c r="T1115" s="252" t="s">
        <v>1857</v>
      </c>
      <c r="U1115" s="190">
        <v>0</v>
      </c>
      <c r="V1115" s="91" t="s">
        <v>121</v>
      </c>
      <c r="W1115" s="190" t="s">
        <v>1799</v>
      </c>
      <c r="X1115" s="190">
        <v>0</v>
      </c>
      <c r="Y1115" s="256"/>
    </row>
    <row r="1116" spans="1:25" ht="18" customHeight="1">
      <c r="A1116" s="218"/>
      <c r="B1116" s="217"/>
      <c r="C1116" s="217"/>
      <c r="D1116" s="217"/>
      <c r="E1116" s="219"/>
      <c r="F1116" s="217"/>
      <c r="G1116" s="219"/>
      <c r="H1116" s="91">
        <v>2160599</v>
      </c>
      <c r="I1116" s="241" t="s">
        <v>1858</v>
      </c>
      <c r="J1116" s="235"/>
      <c r="K1116" s="235"/>
      <c r="L1116" s="29">
        <v>0</v>
      </c>
      <c r="M1116" s="236"/>
      <c r="N1116" s="242">
        <v>0</v>
      </c>
      <c r="O1116" s="237"/>
      <c r="P1116" s="288"/>
      <c r="T1116" s="252" t="s">
        <v>1859</v>
      </c>
      <c r="U1116" s="190">
        <v>0</v>
      </c>
      <c r="V1116" s="91" t="s">
        <v>91</v>
      </c>
      <c r="W1116" s="190" t="s">
        <v>1801</v>
      </c>
      <c r="X1116" s="190">
        <v>0</v>
      </c>
      <c r="Y1116" s="256"/>
    </row>
    <row r="1117" spans="1:25" ht="18" customHeight="1">
      <c r="A1117" s="218"/>
      <c r="B1117" s="217"/>
      <c r="C1117" s="217"/>
      <c r="D1117" s="217"/>
      <c r="E1117" s="219"/>
      <c r="F1117" s="217"/>
      <c r="G1117" s="219"/>
      <c r="H1117" s="91">
        <v>21606</v>
      </c>
      <c r="I1117" s="241" t="s">
        <v>1860</v>
      </c>
      <c r="J1117" s="235"/>
      <c r="K1117" s="235"/>
      <c r="L1117" s="29">
        <v>0</v>
      </c>
      <c r="M1117" s="236"/>
      <c r="N1117" s="242">
        <v>0</v>
      </c>
      <c r="O1117" s="237"/>
      <c r="P1117" s="288"/>
      <c r="T1117" s="252" t="s">
        <v>1861</v>
      </c>
      <c r="U1117" s="190">
        <v>0</v>
      </c>
      <c r="V1117" s="91" t="s">
        <v>94</v>
      </c>
      <c r="W1117" s="190" t="s">
        <v>1803</v>
      </c>
      <c r="X1117" s="190">
        <v>0</v>
      </c>
      <c r="Y1117" s="256"/>
    </row>
    <row r="1118" spans="1:25" ht="18" customHeight="1">
      <c r="A1118" s="218"/>
      <c r="B1118" s="217"/>
      <c r="C1118" s="217"/>
      <c r="D1118" s="217"/>
      <c r="E1118" s="219"/>
      <c r="F1118" s="217"/>
      <c r="G1118" s="219"/>
      <c r="H1118" s="91">
        <v>2160601</v>
      </c>
      <c r="I1118" s="241" t="s">
        <v>1862</v>
      </c>
      <c r="J1118" s="235"/>
      <c r="K1118" s="235"/>
      <c r="L1118" s="29">
        <v>0</v>
      </c>
      <c r="M1118" s="236"/>
      <c r="N1118" s="242">
        <v>0</v>
      </c>
      <c r="O1118" s="237"/>
      <c r="P1118" s="288"/>
      <c r="T1118" s="252" t="s">
        <v>1863</v>
      </c>
      <c r="U1118" s="190">
        <v>0</v>
      </c>
      <c r="V1118" s="91" t="s">
        <v>1864</v>
      </c>
      <c r="W1118" s="190" t="s">
        <v>1805</v>
      </c>
      <c r="X1118" s="190">
        <v>336089</v>
      </c>
      <c r="Y1118" s="256"/>
    </row>
    <row r="1119" spans="1:25" ht="18" customHeight="1">
      <c r="A1119" s="218"/>
      <c r="B1119" s="217"/>
      <c r="C1119" s="217"/>
      <c r="D1119" s="217"/>
      <c r="E1119" s="219"/>
      <c r="F1119" s="217"/>
      <c r="G1119" s="219"/>
      <c r="H1119" s="91">
        <v>2160602</v>
      </c>
      <c r="I1119" s="241" t="s">
        <v>1326</v>
      </c>
      <c r="J1119" s="235"/>
      <c r="K1119" s="235"/>
      <c r="L1119" s="29">
        <v>0</v>
      </c>
      <c r="M1119" s="236"/>
      <c r="N1119" s="242">
        <v>0</v>
      </c>
      <c r="O1119" s="237"/>
      <c r="P1119" s="288"/>
      <c r="T1119" s="252" t="s">
        <v>1865</v>
      </c>
      <c r="U1119" s="190">
        <v>0</v>
      </c>
      <c r="V1119" s="91" t="s">
        <v>114</v>
      </c>
      <c r="W1119" s="190" t="s">
        <v>1807</v>
      </c>
      <c r="X1119" s="190">
        <v>136</v>
      </c>
      <c r="Y1119" s="256"/>
    </row>
    <row r="1120" spans="1:25" ht="18" customHeight="1">
      <c r="A1120" s="218"/>
      <c r="B1120" s="217"/>
      <c r="C1120" s="217"/>
      <c r="D1120" s="217"/>
      <c r="E1120" s="219"/>
      <c r="F1120" s="217"/>
      <c r="G1120" s="219"/>
      <c r="H1120" s="91">
        <v>2160603</v>
      </c>
      <c r="I1120" s="241" t="s">
        <v>1866</v>
      </c>
      <c r="J1120" s="235"/>
      <c r="K1120" s="235"/>
      <c r="L1120" s="29">
        <v>0</v>
      </c>
      <c r="M1120" s="236"/>
      <c r="N1120" s="242">
        <v>0</v>
      </c>
      <c r="O1120" s="237"/>
      <c r="P1120" s="288"/>
      <c r="T1120" s="251" t="s">
        <v>1867</v>
      </c>
      <c r="U1120" s="190">
        <v>51715</v>
      </c>
      <c r="V1120" s="91" t="s">
        <v>1868</v>
      </c>
      <c r="W1120" s="190" t="s">
        <v>1808</v>
      </c>
      <c r="X1120" s="190">
        <v>136</v>
      </c>
      <c r="Y1120" s="256"/>
    </row>
    <row r="1121" spans="1:25" ht="18" customHeight="1">
      <c r="A1121" s="218"/>
      <c r="B1121" s="217"/>
      <c r="C1121" s="217"/>
      <c r="D1121" s="217"/>
      <c r="E1121" s="219"/>
      <c r="F1121" s="217"/>
      <c r="G1121" s="219"/>
      <c r="H1121" s="91">
        <v>2160607</v>
      </c>
      <c r="I1121" s="229" t="s">
        <v>1869</v>
      </c>
      <c r="J1121" s="235"/>
      <c r="K1121" s="29"/>
      <c r="L1121" s="29">
        <v>0</v>
      </c>
      <c r="M1121" s="236"/>
      <c r="N1121" s="242"/>
      <c r="O1121" s="237"/>
      <c r="P1121" s="288"/>
      <c r="T1121" s="252" t="s">
        <v>1870</v>
      </c>
      <c r="U1121" s="190">
        <v>0</v>
      </c>
      <c r="V1121" s="245" t="s">
        <v>1835</v>
      </c>
      <c r="W1121" s="190" t="s">
        <v>44</v>
      </c>
      <c r="X1121" s="190">
        <v>250006</v>
      </c>
      <c r="Y1121" s="281"/>
    </row>
    <row r="1122" spans="1:25" ht="18" customHeight="1">
      <c r="A1122" s="218"/>
      <c r="B1122" s="217"/>
      <c r="C1122" s="217"/>
      <c r="D1122" s="217"/>
      <c r="E1122" s="219"/>
      <c r="F1122" s="217"/>
      <c r="G1122" s="219"/>
      <c r="H1122" s="91">
        <v>2160699</v>
      </c>
      <c r="I1122" s="241" t="s">
        <v>1287</v>
      </c>
      <c r="J1122" s="235"/>
      <c r="K1122" s="235"/>
      <c r="L1122" s="29">
        <v>0</v>
      </c>
      <c r="M1122" s="236"/>
      <c r="N1122" s="242"/>
      <c r="O1122" s="237"/>
      <c r="P1122" s="288"/>
      <c r="T1122" s="252" t="s">
        <v>1871</v>
      </c>
      <c r="U1122" s="190">
        <v>0</v>
      </c>
      <c r="V1122" s="91" t="s">
        <v>1872</v>
      </c>
      <c r="W1122" s="190" t="s">
        <v>1809</v>
      </c>
      <c r="X1122" s="190">
        <v>0</v>
      </c>
      <c r="Y1122" s="256"/>
    </row>
    <row r="1123" spans="1:25" ht="18" customHeight="1">
      <c r="A1123" s="218"/>
      <c r="B1123" s="217"/>
      <c r="C1123" s="217"/>
      <c r="D1123" s="217"/>
      <c r="E1123" s="219"/>
      <c r="F1123" s="217"/>
      <c r="G1123" s="219"/>
      <c r="H1123" s="91">
        <v>21699</v>
      </c>
      <c r="I1123" s="241" t="s">
        <v>1289</v>
      </c>
      <c r="J1123" s="235"/>
      <c r="K1123" s="235"/>
      <c r="L1123" s="29">
        <v>0</v>
      </c>
      <c r="M1123" s="236"/>
      <c r="N1123" s="242"/>
      <c r="O1123" s="237"/>
      <c r="P1123" s="288"/>
      <c r="T1123" s="252" t="s">
        <v>1873</v>
      </c>
      <c r="U1123" s="190">
        <v>0</v>
      </c>
      <c r="V1123" s="91" t="s">
        <v>1874</v>
      </c>
      <c r="W1123" s="190" t="s">
        <v>1811</v>
      </c>
      <c r="X1123" s="190">
        <v>0</v>
      </c>
      <c r="Y1123" s="256"/>
    </row>
    <row r="1124" spans="1:25" ht="18" customHeight="1">
      <c r="A1124" s="218"/>
      <c r="B1124" s="217"/>
      <c r="C1124" s="217"/>
      <c r="D1124" s="217"/>
      <c r="E1124" s="219"/>
      <c r="F1124" s="217"/>
      <c r="G1124" s="219"/>
      <c r="H1124" s="91">
        <v>2169901</v>
      </c>
      <c r="I1124" s="241" t="s">
        <v>1291</v>
      </c>
      <c r="J1124" s="235"/>
      <c r="K1124" s="235"/>
      <c r="L1124" s="29">
        <v>0</v>
      </c>
      <c r="M1124" s="236"/>
      <c r="N1124" s="242"/>
      <c r="O1124" s="237"/>
      <c r="P1124" s="288"/>
      <c r="T1124" s="252" t="s">
        <v>1875</v>
      </c>
      <c r="U1124" s="190">
        <v>0</v>
      </c>
      <c r="V1124" s="91" t="s">
        <v>1876</v>
      </c>
      <c r="W1124" s="190" t="s">
        <v>1813</v>
      </c>
      <c r="X1124" s="190">
        <v>0</v>
      </c>
      <c r="Y1124" s="256"/>
    </row>
    <row r="1125" spans="1:25" ht="18" customHeight="1">
      <c r="A1125" s="218"/>
      <c r="B1125" s="217"/>
      <c r="C1125" s="217"/>
      <c r="D1125" s="217"/>
      <c r="E1125" s="219"/>
      <c r="F1125" s="217"/>
      <c r="G1125" s="219"/>
      <c r="H1125" s="91">
        <v>2169999</v>
      </c>
      <c r="I1125" s="241" t="s">
        <v>1877</v>
      </c>
      <c r="J1125" s="235"/>
      <c r="K1125" s="235"/>
      <c r="L1125" s="29">
        <v>0</v>
      </c>
      <c r="M1125" s="236"/>
      <c r="N1125" s="242"/>
      <c r="O1125" s="237"/>
      <c r="P1125" s="288"/>
      <c r="T1125" s="252" t="s">
        <v>1878</v>
      </c>
      <c r="U1125" s="190">
        <v>0</v>
      </c>
      <c r="V1125" s="91" t="s">
        <v>1879</v>
      </c>
      <c r="W1125" s="190" t="s">
        <v>1815</v>
      </c>
      <c r="X1125" s="190">
        <v>0</v>
      </c>
      <c r="Y1125" s="256"/>
    </row>
    <row r="1126" spans="1:25" s="187" customFormat="1" ht="18" customHeight="1">
      <c r="A1126" s="263"/>
      <c r="B1126" s="264"/>
      <c r="C1126" s="264"/>
      <c r="D1126" s="264"/>
      <c r="E1126" s="265"/>
      <c r="F1126" s="264"/>
      <c r="G1126" s="265"/>
      <c r="H1126" s="245">
        <v>217</v>
      </c>
      <c r="I1126" s="241" t="s">
        <v>1880</v>
      </c>
      <c r="J1126" s="235"/>
      <c r="K1126" s="235"/>
      <c r="L1126" s="29">
        <v>0</v>
      </c>
      <c r="M1126" s="236"/>
      <c r="N1126" s="242"/>
      <c r="O1126" s="237"/>
      <c r="P1126" s="288"/>
      <c r="T1126" s="251" t="s">
        <v>1399</v>
      </c>
      <c r="U1126" s="187">
        <v>0</v>
      </c>
      <c r="V1126" s="91" t="s">
        <v>1881</v>
      </c>
      <c r="W1126" s="190" t="s">
        <v>1817</v>
      </c>
      <c r="X1126" s="190">
        <v>0</v>
      </c>
      <c r="Y1126" s="256"/>
    </row>
    <row r="1127" spans="1:25" ht="18" customHeight="1">
      <c r="A1127" s="218"/>
      <c r="B1127" s="217"/>
      <c r="C1127" s="217"/>
      <c r="D1127" s="217"/>
      <c r="E1127" s="219"/>
      <c r="F1127" s="217"/>
      <c r="G1127" s="219"/>
      <c r="H1127" s="91">
        <v>21701</v>
      </c>
      <c r="I1127" s="241" t="s">
        <v>1882</v>
      </c>
      <c r="J1127" s="235"/>
      <c r="K1127" s="235"/>
      <c r="L1127" s="29">
        <v>0</v>
      </c>
      <c r="M1127" s="236"/>
      <c r="N1127" s="242"/>
      <c r="O1127" s="237"/>
      <c r="P1127" s="288"/>
      <c r="T1127" s="252" t="s">
        <v>1883</v>
      </c>
      <c r="U1127" s="190">
        <v>0</v>
      </c>
      <c r="V1127" s="91" t="s">
        <v>1884</v>
      </c>
      <c r="W1127" s="190" t="s">
        <v>1324</v>
      </c>
      <c r="X1127" s="190">
        <v>0</v>
      </c>
      <c r="Y1127" s="256"/>
    </row>
    <row r="1128" spans="1:25" ht="18" customHeight="1">
      <c r="A1128" s="218"/>
      <c r="B1128" s="217"/>
      <c r="C1128" s="217"/>
      <c r="D1128" s="217"/>
      <c r="E1128" s="219"/>
      <c r="F1128" s="217"/>
      <c r="G1128" s="219"/>
      <c r="H1128" s="91">
        <v>2170101</v>
      </c>
      <c r="I1128" s="241" t="s">
        <v>1885</v>
      </c>
      <c r="J1128" s="235"/>
      <c r="K1128" s="235"/>
      <c r="L1128" s="29">
        <v>0</v>
      </c>
      <c r="M1128" s="236"/>
      <c r="N1128" s="242"/>
      <c r="O1128" s="237"/>
      <c r="P1128" s="288"/>
      <c r="T1128" s="252" t="s">
        <v>1886</v>
      </c>
      <c r="U1128" s="190">
        <v>0</v>
      </c>
      <c r="V1128" s="91" t="s">
        <v>1887</v>
      </c>
      <c r="W1128" s="190" t="s">
        <v>1819</v>
      </c>
      <c r="X1128" s="190">
        <v>0</v>
      </c>
      <c r="Y1128" s="256"/>
    </row>
    <row r="1129" spans="1:25" ht="18" customHeight="1">
      <c r="A1129" s="218"/>
      <c r="B1129" s="217"/>
      <c r="C1129" s="217"/>
      <c r="D1129" s="217"/>
      <c r="E1129" s="219"/>
      <c r="F1129" s="217"/>
      <c r="G1129" s="219"/>
      <c r="H1129" s="91">
        <v>2170102</v>
      </c>
      <c r="I1129" s="241" t="s">
        <v>1888</v>
      </c>
      <c r="J1129" s="235"/>
      <c r="K1129" s="235"/>
      <c r="L1129" s="29">
        <v>0</v>
      </c>
      <c r="M1129" s="236"/>
      <c r="N1129" s="242"/>
      <c r="O1129" s="237"/>
      <c r="P1129" s="288"/>
      <c r="T1129" s="252" t="s">
        <v>1889</v>
      </c>
      <c r="U1129" s="190">
        <v>51715</v>
      </c>
      <c r="V1129" s="91" t="s">
        <v>1890</v>
      </c>
      <c r="W1129" s="190" t="s">
        <v>1821</v>
      </c>
      <c r="X1129" s="190">
        <v>0</v>
      </c>
      <c r="Y1129" s="256"/>
    </row>
    <row r="1130" spans="1:25" ht="18" customHeight="1">
      <c r="A1130" s="218"/>
      <c r="B1130" s="217"/>
      <c r="C1130" s="217"/>
      <c r="D1130" s="217"/>
      <c r="E1130" s="219"/>
      <c r="F1130" s="217"/>
      <c r="G1130" s="219"/>
      <c r="H1130" s="91">
        <v>2170103</v>
      </c>
      <c r="I1130" s="241" t="s">
        <v>1891</v>
      </c>
      <c r="J1130" s="235"/>
      <c r="K1130" s="235"/>
      <c r="L1130" s="29">
        <v>0</v>
      </c>
      <c r="M1130" s="236"/>
      <c r="N1130" s="242"/>
      <c r="O1130" s="237"/>
      <c r="P1130" s="288"/>
      <c r="T1130" s="252"/>
      <c r="V1130" s="91" t="s">
        <v>1892</v>
      </c>
      <c r="W1130" s="190" t="s">
        <v>1822</v>
      </c>
      <c r="X1130" s="190">
        <v>250006</v>
      </c>
      <c r="Y1130" s="256"/>
    </row>
    <row r="1131" spans="1:25" ht="18" customHeight="1">
      <c r="A1131" s="218"/>
      <c r="B1131" s="217"/>
      <c r="C1131" s="217"/>
      <c r="D1131" s="217"/>
      <c r="E1131" s="219"/>
      <c r="F1131" s="217"/>
      <c r="G1131" s="219"/>
      <c r="H1131" s="91">
        <v>2170104</v>
      </c>
      <c r="I1131" s="241" t="s">
        <v>1893</v>
      </c>
      <c r="J1131" s="235"/>
      <c r="K1131" s="235"/>
      <c r="L1131" s="29">
        <v>0</v>
      </c>
      <c r="M1131" s="236"/>
      <c r="N1131" s="242"/>
      <c r="O1131" s="237"/>
      <c r="P1131" s="288"/>
      <c r="T1131" s="252"/>
      <c r="V1131" s="245" t="s">
        <v>1837</v>
      </c>
      <c r="W1131" s="190" t="s">
        <v>46</v>
      </c>
      <c r="X1131" s="190">
        <v>95123</v>
      </c>
      <c r="Y1131" s="260"/>
    </row>
    <row r="1132" spans="1:25" ht="18" customHeight="1">
      <c r="A1132" s="218"/>
      <c r="B1132" s="217"/>
      <c r="C1132" s="217"/>
      <c r="D1132" s="217"/>
      <c r="E1132" s="219"/>
      <c r="F1132" s="217"/>
      <c r="G1132" s="219"/>
      <c r="H1132" s="91">
        <v>2170150</v>
      </c>
      <c r="I1132" s="241" t="s">
        <v>1894</v>
      </c>
      <c r="J1132" s="235"/>
      <c r="K1132" s="235"/>
      <c r="L1132" s="29">
        <v>0</v>
      </c>
      <c r="M1132" s="236"/>
      <c r="N1132" s="242"/>
      <c r="O1132" s="237"/>
      <c r="P1132" s="288"/>
      <c r="T1132" s="252"/>
      <c r="V1132" s="91" t="s">
        <v>1895</v>
      </c>
      <c r="W1132" s="187" t="s">
        <v>1824</v>
      </c>
      <c r="X1132" s="187">
        <v>58088</v>
      </c>
      <c r="Y1132" s="256"/>
    </row>
    <row r="1133" spans="1:25" ht="18" customHeight="1">
      <c r="A1133" s="218"/>
      <c r="B1133" s="217"/>
      <c r="C1133" s="217"/>
      <c r="D1133" s="217"/>
      <c r="E1133" s="219"/>
      <c r="F1133" s="217"/>
      <c r="G1133" s="219"/>
      <c r="H1133" s="91">
        <v>2170199</v>
      </c>
      <c r="I1133" s="241" t="s">
        <v>1896</v>
      </c>
      <c r="J1133" s="235"/>
      <c r="K1133" s="235"/>
      <c r="L1133" s="29">
        <v>0</v>
      </c>
      <c r="M1133" s="236"/>
      <c r="N1133" s="242"/>
      <c r="O1133" s="237"/>
      <c r="P1133" s="288"/>
      <c r="T1133" s="252"/>
      <c r="V1133" s="91" t="s">
        <v>1897</v>
      </c>
      <c r="W1133" s="190" t="s">
        <v>1287</v>
      </c>
      <c r="X1133" s="190">
        <v>28534</v>
      </c>
      <c r="Y1133" s="256"/>
    </row>
    <row r="1134" spans="1:25" ht="18" customHeight="1">
      <c r="A1134" s="218"/>
      <c r="B1134" s="217"/>
      <c r="C1134" s="217"/>
      <c r="D1134" s="217"/>
      <c r="E1134" s="219"/>
      <c r="F1134" s="217"/>
      <c r="G1134" s="219"/>
      <c r="H1134" s="91">
        <v>21702</v>
      </c>
      <c r="I1134" s="241" t="s">
        <v>1898</v>
      </c>
      <c r="J1134" s="235"/>
      <c r="K1134" s="235"/>
      <c r="L1134" s="29">
        <v>0</v>
      </c>
      <c r="M1134" s="236"/>
      <c r="N1134" s="242"/>
      <c r="O1134" s="237"/>
      <c r="P1134" s="288"/>
      <c r="T1134" s="252"/>
      <c r="V1134" s="91" t="s">
        <v>1899</v>
      </c>
      <c r="W1134" s="190" t="s">
        <v>1289</v>
      </c>
      <c r="X1134" s="190">
        <v>944</v>
      </c>
      <c r="Y1134" s="256"/>
    </row>
    <row r="1135" spans="1:25" ht="18" customHeight="1">
      <c r="A1135" s="218"/>
      <c r="B1135" s="217"/>
      <c r="C1135" s="217"/>
      <c r="D1135" s="217"/>
      <c r="E1135" s="219"/>
      <c r="F1135" s="217"/>
      <c r="G1135" s="219"/>
      <c r="H1135" s="91">
        <v>2170201</v>
      </c>
      <c r="I1135" s="241" t="s">
        <v>1900</v>
      </c>
      <c r="J1135" s="235"/>
      <c r="K1135" s="235"/>
      <c r="L1135" s="29">
        <v>0</v>
      </c>
      <c r="M1135" s="236"/>
      <c r="N1135" s="242"/>
      <c r="O1135" s="237"/>
      <c r="P1135" s="288"/>
      <c r="T1135" s="252"/>
      <c r="V1135" s="91" t="s">
        <v>1901</v>
      </c>
      <c r="W1135" s="190" t="s">
        <v>1291</v>
      </c>
      <c r="X1135" s="190">
        <v>0</v>
      </c>
      <c r="Y1135" s="256"/>
    </row>
    <row r="1136" spans="1:25" ht="18" customHeight="1">
      <c r="A1136" s="218"/>
      <c r="B1136" s="217"/>
      <c r="C1136" s="217"/>
      <c r="D1136" s="217"/>
      <c r="E1136" s="219"/>
      <c r="F1136" s="217"/>
      <c r="G1136" s="219"/>
      <c r="H1136" s="91">
        <v>2170202</v>
      </c>
      <c r="I1136" s="241" t="s">
        <v>1902</v>
      </c>
      <c r="J1136" s="235"/>
      <c r="K1136" s="235"/>
      <c r="L1136" s="243">
        <v>0</v>
      </c>
      <c r="M1136" s="236"/>
      <c r="N1136" s="242"/>
      <c r="O1136" s="237"/>
      <c r="P1136" s="288"/>
      <c r="T1136" s="252"/>
      <c r="V1136" s="91" t="s">
        <v>1903</v>
      </c>
      <c r="W1136" s="190" t="s">
        <v>1830</v>
      </c>
      <c r="X1136" s="190">
        <v>684</v>
      </c>
      <c r="Y1136" s="256"/>
    </row>
    <row r="1137" spans="1:25" ht="18" customHeight="1">
      <c r="A1137" s="218"/>
      <c r="B1137" s="217"/>
      <c r="C1137" s="217"/>
      <c r="D1137" s="217"/>
      <c r="E1137" s="219"/>
      <c r="F1137" s="217"/>
      <c r="G1137" s="219"/>
      <c r="H1137" s="91">
        <v>2170203</v>
      </c>
      <c r="I1137" s="241" t="s">
        <v>1904</v>
      </c>
      <c r="J1137" s="235"/>
      <c r="K1137" s="235"/>
      <c r="L1137" s="29">
        <v>0</v>
      </c>
      <c r="M1137" s="236"/>
      <c r="N1137" s="242"/>
      <c r="O1137" s="237"/>
      <c r="P1137" s="288"/>
      <c r="T1137" s="252"/>
      <c r="V1137" s="245" t="s">
        <v>1840</v>
      </c>
      <c r="W1137" s="190" t="s">
        <v>1832</v>
      </c>
      <c r="X1137" s="190">
        <v>1284</v>
      </c>
      <c r="Y1137" s="256"/>
    </row>
    <row r="1138" spans="1:25" ht="18" customHeight="1">
      <c r="A1138" s="218"/>
      <c r="B1138" s="217"/>
      <c r="C1138" s="217"/>
      <c r="D1138" s="217"/>
      <c r="E1138" s="219"/>
      <c r="F1138" s="217"/>
      <c r="G1138" s="219"/>
      <c r="H1138" s="91">
        <v>2170204</v>
      </c>
      <c r="I1138" s="241" t="s">
        <v>1905</v>
      </c>
      <c r="J1138" s="235"/>
      <c r="K1138" s="235"/>
      <c r="L1138" s="29">
        <v>0</v>
      </c>
      <c r="M1138" s="236"/>
      <c r="N1138" s="242"/>
      <c r="O1138" s="237"/>
      <c r="P1138" s="288"/>
      <c r="T1138" s="252"/>
      <c r="V1138" s="91" t="s">
        <v>1906</v>
      </c>
      <c r="W1138" s="190" t="s">
        <v>1834</v>
      </c>
      <c r="X1138" s="190">
        <v>1383</v>
      </c>
      <c r="Y1138" s="256"/>
    </row>
    <row r="1139" spans="1:25" ht="18" customHeight="1">
      <c r="A1139" s="218"/>
      <c r="B1139" s="217"/>
      <c r="C1139" s="217"/>
      <c r="D1139" s="217"/>
      <c r="E1139" s="219"/>
      <c r="F1139" s="217"/>
      <c r="G1139" s="219"/>
      <c r="H1139" s="91">
        <v>2170205</v>
      </c>
      <c r="I1139" s="241" t="s">
        <v>1326</v>
      </c>
      <c r="J1139" s="235"/>
      <c r="K1139" s="235"/>
      <c r="L1139" s="29">
        <v>0</v>
      </c>
      <c r="M1139" s="236"/>
      <c r="N1139" s="242"/>
      <c r="O1139" s="237"/>
      <c r="P1139" s="288"/>
      <c r="T1139" s="252"/>
      <c r="V1139" s="91" t="s">
        <v>1907</v>
      </c>
      <c r="W1139" s="190" t="s">
        <v>1836</v>
      </c>
      <c r="X1139" s="190">
        <v>0</v>
      </c>
      <c r="Y1139" s="256"/>
    </row>
    <row r="1140" spans="1:25" ht="18" customHeight="1">
      <c r="A1140" s="218"/>
      <c r="B1140" s="217"/>
      <c r="C1140" s="217"/>
      <c r="D1140" s="217"/>
      <c r="E1140" s="219"/>
      <c r="F1140" s="217"/>
      <c r="G1140" s="219"/>
      <c r="H1140" s="91">
        <v>2170206</v>
      </c>
      <c r="I1140" s="241" t="s">
        <v>1908</v>
      </c>
      <c r="J1140" s="235"/>
      <c r="K1140" s="235"/>
      <c r="L1140" s="29">
        <v>0</v>
      </c>
      <c r="M1140" s="236"/>
      <c r="N1140" s="242"/>
      <c r="O1140" s="237"/>
      <c r="P1140" s="288"/>
      <c r="T1140" s="252"/>
      <c r="V1140" s="245" t="s">
        <v>1909</v>
      </c>
      <c r="W1140" s="190" t="s">
        <v>1839</v>
      </c>
      <c r="X1140" s="190">
        <v>30</v>
      </c>
      <c r="Y1140" s="260"/>
    </row>
    <row r="1141" spans="1:25" ht="18" customHeight="1">
      <c r="A1141" s="218"/>
      <c r="B1141" s="217"/>
      <c r="C1141" s="217"/>
      <c r="D1141" s="217"/>
      <c r="E1141" s="219"/>
      <c r="F1141" s="217"/>
      <c r="G1141" s="219"/>
      <c r="H1141" s="91">
        <v>2170207</v>
      </c>
      <c r="I1141" s="229" t="s">
        <v>1910</v>
      </c>
      <c r="J1141" s="235"/>
      <c r="K1141" s="235"/>
      <c r="L1141" s="29">
        <v>0</v>
      </c>
      <c r="M1141" s="236"/>
      <c r="N1141" s="267"/>
      <c r="O1141" s="237"/>
      <c r="P1141" s="288"/>
      <c r="T1141" s="252"/>
      <c r="V1141" s="91" t="s">
        <v>1911</v>
      </c>
      <c r="W1141" s="190" t="s">
        <v>1842</v>
      </c>
      <c r="X1141" s="190">
        <v>27</v>
      </c>
      <c r="Y1141" s="256"/>
    </row>
    <row r="1142" spans="1:25" ht="18" customHeight="1">
      <c r="A1142" s="218"/>
      <c r="B1142" s="217"/>
      <c r="C1142" s="217"/>
      <c r="D1142" s="217"/>
      <c r="E1142" s="219"/>
      <c r="F1142" s="217"/>
      <c r="G1142" s="219"/>
      <c r="H1142" s="91">
        <v>2170208</v>
      </c>
      <c r="I1142" s="241" t="s">
        <v>1287</v>
      </c>
      <c r="J1142" s="235"/>
      <c r="K1142" s="235"/>
      <c r="L1142" s="29">
        <v>0</v>
      </c>
      <c r="M1142" s="236"/>
      <c r="N1142" s="267"/>
      <c r="O1142" s="237"/>
      <c r="P1142" s="288"/>
      <c r="T1142" s="252"/>
      <c r="V1142" s="245" t="s">
        <v>1867</v>
      </c>
      <c r="W1142" s="190" t="s">
        <v>1845</v>
      </c>
      <c r="X1142" s="190">
        <v>0</v>
      </c>
      <c r="Y1142" s="256"/>
    </row>
    <row r="1143" spans="1:25" ht="18" customHeight="1">
      <c r="A1143" s="218"/>
      <c r="B1143" s="217"/>
      <c r="C1143" s="217"/>
      <c r="D1143" s="217"/>
      <c r="E1143" s="219"/>
      <c r="F1143" s="217"/>
      <c r="G1143" s="219"/>
      <c r="H1143" s="91">
        <v>2170299</v>
      </c>
      <c r="I1143" s="241" t="s">
        <v>1289</v>
      </c>
      <c r="J1143" s="235"/>
      <c r="K1143" s="235"/>
      <c r="L1143" s="29">
        <v>0</v>
      </c>
      <c r="M1143" s="236"/>
      <c r="N1143" s="267"/>
      <c r="O1143" s="237"/>
      <c r="P1143" s="288"/>
      <c r="T1143" s="252"/>
      <c r="V1143" s="245" t="s">
        <v>1870</v>
      </c>
      <c r="W1143" s="190" t="s">
        <v>1848</v>
      </c>
      <c r="X1143" s="190">
        <v>15530</v>
      </c>
      <c r="Y1143" s="256"/>
    </row>
    <row r="1144" spans="1:25" ht="18" customHeight="1">
      <c r="A1144" s="218"/>
      <c r="B1144" s="217"/>
      <c r="C1144" s="217"/>
      <c r="D1144" s="217"/>
      <c r="E1144" s="219"/>
      <c r="F1144" s="217"/>
      <c r="G1144" s="219"/>
      <c r="H1144" s="91">
        <v>21703</v>
      </c>
      <c r="I1144" s="241" t="s">
        <v>1291</v>
      </c>
      <c r="J1144" s="235"/>
      <c r="K1144" s="235"/>
      <c r="L1144" s="29">
        <v>0</v>
      </c>
      <c r="M1144" s="236"/>
      <c r="N1144" s="267"/>
      <c r="O1144" s="237"/>
      <c r="P1144" s="288"/>
      <c r="T1144" s="252"/>
      <c r="V1144" s="245" t="s">
        <v>1871</v>
      </c>
      <c r="W1144" s="190" t="s">
        <v>1851</v>
      </c>
      <c r="X1144" s="190">
        <v>547</v>
      </c>
      <c r="Y1144" s="256"/>
    </row>
    <row r="1145" spans="1:25" ht="18" customHeight="1">
      <c r="A1145" s="218"/>
      <c r="B1145" s="217"/>
      <c r="C1145" s="217"/>
      <c r="D1145" s="217"/>
      <c r="E1145" s="219"/>
      <c r="F1145" s="217"/>
      <c r="G1145" s="219"/>
      <c r="H1145" s="91">
        <v>2170301</v>
      </c>
      <c r="I1145" s="241" t="s">
        <v>1912</v>
      </c>
      <c r="J1145" s="235"/>
      <c r="K1145" s="235"/>
      <c r="L1145" s="29">
        <v>0</v>
      </c>
      <c r="M1145" s="236"/>
      <c r="N1145" s="267"/>
      <c r="O1145" s="237"/>
      <c r="P1145" s="288"/>
      <c r="T1145" s="252"/>
      <c r="V1145" s="245" t="s">
        <v>1873</v>
      </c>
      <c r="W1145" s="190" t="s">
        <v>1854</v>
      </c>
      <c r="X1145" s="190">
        <v>111</v>
      </c>
      <c r="Y1145" s="256"/>
    </row>
    <row r="1146" spans="1:25" ht="18" customHeight="1">
      <c r="A1146" s="218"/>
      <c r="B1146" s="217"/>
      <c r="C1146" s="217"/>
      <c r="D1146" s="217"/>
      <c r="E1146" s="219"/>
      <c r="F1146" s="217"/>
      <c r="G1146" s="219"/>
      <c r="H1146" s="91">
        <v>2170302</v>
      </c>
      <c r="I1146" s="241" t="s">
        <v>1913</v>
      </c>
      <c r="J1146" s="235"/>
      <c r="K1146" s="235"/>
      <c r="L1146" s="29">
        <v>0</v>
      </c>
      <c r="M1146" s="236"/>
      <c r="N1146" s="267"/>
      <c r="O1146" s="237"/>
      <c r="P1146" s="288"/>
      <c r="T1146" s="252"/>
      <c r="V1146" s="245" t="s">
        <v>1875</v>
      </c>
      <c r="W1146" s="190" t="s">
        <v>1856</v>
      </c>
      <c r="X1146" s="190">
        <v>531</v>
      </c>
      <c r="Y1146" s="256"/>
    </row>
    <row r="1147" spans="1:25" ht="18" customHeight="1">
      <c r="A1147" s="218"/>
      <c r="B1147" s="217"/>
      <c r="C1147" s="217"/>
      <c r="D1147" s="217"/>
      <c r="E1147" s="219"/>
      <c r="F1147" s="217"/>
      <c r="G1147" s="219"/>
      <c r="H1147" s="91">
        <v>2170303</v>
      </c>
      <c r="I1147" s="241" t="s">
        <v>1914</v>
      </c>
      <c r="J1147" s="235"/>
      <c r="K1147" s="235"/>
      <c r="L1147" s="29">
        <v>0</v>
      </c>
      <c r="M1147" s="236"/>
      <c r="N1147" s="267"/>
      <c r="O1147" s="237"/>
      <c r="P1147" s="288"/>
      <c r="T1147" s="252"/>
      <c r="V1147" s="245" t="s">
        <v>1878</v>
      </c>
      <c r="W1147" s="190" t="s">
        <v>1858</v>
      </c>
      <c r="X1147" s="190">
        <v>0</v>
      </c>
      <c r="Y1147" s="256"/>
    </row>
    <row r="1148" spans="1:25" ht="18" customHeight="1">
      <c r="A1148" s="218"/>
      <c r="B1148" s="217"/>
      <c r="C1148" s="217"/>
      <c r="D1148" s="217"/>
      <c r="E1148" s="219"/>
      <c r="F1148" s="217"/>
      <c r="G1148" s="219"/>
      <c r="H1148" s="91">
        <v>2170304</v>
      </c>
      <c r="I1148" s="241" t="s">
        <v>1326</v>
      </c>
      <c r="J1148" s="235"/>
      <c r="K1148" s="235"/>
      <c r="L1148" s="29">
        <v>0</v>
      </c>
      <c r="M1148" s="236"/>
      <c r="N1148" s="267"/>
      <c r="O1148" s="237"/>
      <c r="P1148" s="288"/>
      <c r="T1148" s="252"/>
      <c r="V1148" s="245" t="s">
        <v>1399</v>
      </c>
      <c r="W1148" s="190" t="s">
        <v>1860</v>
      </c>
      <c r="X1148" s="190">
        <v>0</v>
      </c>
      <c r="Y1148" s="256"/>
    </row>
    <row r="1149" spans="1:25" ht="18" customHeight="1">
      <c r="A1149" s="218"/>
      <c r="B1149" s="217"/>
      <c r="C1149" s="217"/>
      <c r="D1149" s="217"/>
      <c r="E1149" s="219"/>
      <c r="F1149" s="217"/>
      <c r="G1149" s="219"/>
      <c r="H1149" s="91">
        <v>2170399</v>
      </c>
      <c r="I1149" s="241" t="s">
        <v>1915</v>
      </c>
      <c r="J1149" s="235"/>
      <c r="K1149" s="235"/>
      <c r="L1149" s="29">
        <v>0</v>
      </c>
      <c r="M1149" s="236"/>
      <c r="N1149" s="267"/>
      <c r="O1149" s="237"/>
      <c r="P1149" s="288"/>
      <c r="T1149" s="252"/>
      <c r="V1149" s="245" t="s">
        <v>1883</v>
      </c>
      <c r="W1149" s="190" t="s">
        <v>1862</v>
      </c>
      <c r="X1149" s="190">
        <v>0</v>
      </c>
      <c r="Y1149" s="256"/>
    </row>
    <row r="1150" spans="1:25" ht="18" customHeight="1">
      <c r="A1150" s="218"/>
      <c r="B1150" s="217"/>
      <c r="C1150" s="217"/>
      <c r="D1150" s="217"/>
      <c r="E1150" s="219"/>
      <c r="F1150" s="217"/>
      <c r="G1150" s="219"/>
      <c r="H1150" s="91">
        <v>21704</v>
      </c>
      <c r="I1150" s="229" t="s">
        <v>1916</v>
      </c>
      <c r="J1150" s="235"/>
      <c r="K1150" s="29"/>
      <c r="L1150" s="29">
        <v>0</v>
      </c>
      <c r="M1150" s="236"/>
      <c r="N1150" s="242"/>
      <c r="O1150" s="237"/>
      <c r="P1150" s="288"/>
      <c r="T1150" s="252"/>
      <c r="V1150" s="245" t="s">
        <v>1886</v>
      </c>
      <c r="W1150" s="190" t="s">
        <v>1326</v>
      </c>
      <c r="X1150" s="190">
        <v>0</v>
      </c>
      <c r="Y1150" s="257"/>
    </row>
    <row r="1151" spans="1:25" ht="18" customHeight="1">
      <c r="A1151" s="218"/>
      <c r="B1151" s="217"/>
      <c r="C1151" s="217"/>
      <c r="D1151" s="217"/>
      <c r="E1151" s="219"/>
      <c r="F1151" s="217"/>
      <c r="G1151" s="219"/>
      <c r="H1151" s="91">
        <v>2170401</v>
      </c>
      <c r="I1151" s="241" t="s">
        <v>1287</v>
      </c>
      <c r="J1151" s="235"/>
      <c r="K1151" s="235"/>
      <c r="L1151" s="29">
        <v>0</v>
      </c>
      <c r="M1151" s="236"/>
      <c r="N1151" s="267"/>
      <c r="O1151" s="237"/>
      <c r="P1151" s="288"/>
      <c r="T1151" s="252"/>
      <c r="V1151" s="245" t="s">
        <v>1889</v>
      </c>
      <c r="W1151" s="190" t="s">
        <v>1866</v>
      </c>
      <c r="X1151" s="190">
        <v>8483</v>
      </c>
      <c r="Y1151" s="256"/>
    </row>
    <row r="1152" spans="1:25" ht="18" customHeight="1">
      <c r="A1152" s="218"/>
      <c r="B1152" s="217"/>
      <c r="C1152" s="217"/>
      <c r="D1152" s="217"/>
      <c r="E1152" s="219"/>
      <c r="F1152" s="217"/>
      <c r="G1152" s="219"/>
      <c r="H1152" s="91">
        <v>2170499</v>
      </c>
      <c r="I1152" s="241" t="s">
        <v>1289</v>
      </c>
      <c r="J1152" s="235"/>
      <c r="K1152" s="235"/>
      <c r="L1152" s="29">
        <v>0</v>
      </c>
      <c r="M1152" s="236"/>
      <c r="N1152" s="267"/>
      <c r="O1152" s="237"/>
      <c r="P1152" s="288"/>
      <c r="T1152" s="252"/>
      <c r="V1152" s="245" t="s">
        <v>1917</v>
      </c>
      <c r="W1152" s="190" t="s">
        <v>1869</v>
      </c>
      <c r="X1152" s="190">
        <v>10256</v>
      </c>
      <c r="Y1152" s="256"/>
    </row>
    <row r="1153" spans="1:25" ht="18" customHeight="1">
      <c r="A1153" s="218"/>
      <c r="B1153" s="217"/>
      <c r="C1153" s="217"/>
      <c r="D1153" s="217"/>
      <c r="E1153" s="219"/>
      <c r="F1153" s="217"/>
      <c r="G1153" s="219"/>
      <c r="H1153" s="91">
        <v>21799</v>
      </c>
      <c r="I1153" s="241" t="s">
        <v>1291</v>
      </c>
      <c r="J1153" s="235"/>
      <c r="K1153" s="235"/>
      <c r="L1153" s="29">
        <v>0</v>
      </c>
      <c r="M1153" s="236"/>
      <c r="N1153" s="267"/>
      <c r="O1153" s="237"/>
      <c r="P1153" s="288"/>
      <c r="T1153" s="252"/>
      <c r="V1153" s="245" t="s">
        <v>1918</v>
      </c>
      <c r="W1153" s="190" t="s">
        <v>1287</v>
      </c>
      <c r="X1153" s="190">
        <v>1633</v>
      </c>
      <c r="Y1153" s="260"/>
    </row>
    <row r="1154" spans="1:25" ht="18" customHeight="1">
      <c r="A1154" s="218"/>
      <c r="B1154" s="217"/>
      <c r="C1154" s="217"/>
      <c r="D1154" s="217"/>
      <c r="E1154" s="219"/>
      <c r="F1154" s="217"/>
      <c r="G1154" s="219"/>
      <c r="H1154" s="91">
        <v>2179901</v>
      </c>
      <c r="I1154" s="241" t="s">
        <v>1919</v>
      </c>
      <c r="J1154" s="235"/>
      <c r="K1154" s="235"/>
      <c r="L1154" s="29">
        <v>0</v>
      </c>
      <c r="M1154" s="236"/>
      <c r="N1154" s="267"/>
      <c r="O1154" s="237"/>
      <c r="P1154" s="288"/>
      <c r="T1154" s="252"/>
      <c r="V1154" s="91" t="s">
        <v>121</v>
      </c>
      <c r="W1154" s="190" t="s">
        <v>1289</v>
      </c>
      <c r="X1154" s="190">
        <v>0</v>
      </c>
      <c r="Y1154" s="256"/>
    </row>
    <row r="1155" spans="1:25" s="187" customFormat="1" ht="18" customHeight="1">
      <c r="A1155" s="263"/>
      <c r="B1155" s="264"/>
      <c r="C1155" s="264"/>
      <c r="D1155" s="264"/>
      <c r="E1155" s="265"/>
      <c r="F1155" s="264"/>
      <c r="G1155" s="265"/>
      <c r="H1155" s="245">
        <v>219</v>
      </c>
      <c r="I1155" s="241" t="s">
        <v>1920</v>
      </c>
      <c r="J1155" s="235"/>
      <c r="K1155" s="235"/>
      <c r="L1155" s="29">
        <v>0</v>
      </c>
      <c r="M1155" s="236"/>
      <c r="N1155" s="267"/>
      <c r="O1155" s="237"/>
      <c r="P1155" s="288"/>
      <c r="T1155" s="251"/>
      <c r="V1155" s="91" t="s">
        <v>91</v>
      </c>
      <c r="W1155" s="190" t="s">
        <v>1291</v>
      </c>
      <c r="X1155" s="190">
        <v>0</v>
      </c>
      <c r="Y1155" s="256"/>
    </row>
    <row r="1156" spans="1:25" ht="18" customHeight="1">
      <c r="A1156" s="218"/>
      <c r="B1156" s="217"/>
      <c r="C1156" s="217"/>
      <c r="D1156" s="217"/>
      <c r="E1156" s="219"/>
      <c r="F1156" s="217"/>
      <c r="G1156" s="219"/>
      <c r="H1156" s="91">
        <v>21901</v>
      </c>
      <c r="I1156" s="241" t="s">
        <v>1921</v>
      </c>
      <c r="J1156" s="235"/>
      <c r="K1156" s="235"/>
      <c r="L1156" s="29">
        <v>0</v>
      </c>
      <c r="M1156" s="236"/>
      <c r="N1156" s="267"/>
      <c r="O1156" s="237"/>
      <c r="P1156" s="288"/>
      <c r="T1156" s="252"/>
      <c r="V1156" s="91" t="s">
        <v>94</v>
      </c>
      <c r="W1156" s="190" t="s">
        <v>1877</v>
      </c>
      <c r="X1156" s="190">
        <v>94</v>
      </c>
      <c r="Y1156" s="256"/>
    </row>
    <row r="1157" spans="1:25" ht="18" customHeight="1">
      <c r="A1157" s="218"/>
      <c r="B1157" s="217"/>
      <c r="C1157" s="217"/>
      <c r="D1157" s="217"/>
      <c r="E1157" s="219"/>
      <c r="F1157" s="217"/>
      <c r="G1157" s="219"/>
      <c r="H1157" s="91">
        <v>21902</v>
      </c>
      <c r="I1157" s="241" t="s">
        <v>1922</v>
      </c>
      <c r="J1157" s="235"/>
      <c r="K1157" s="235"/>
      <c r="L1157" s="29">
        <v>0</v>
      </c>
      <c r="M1157" s="236"/>
      <c r="N1157" s="267"/>
      <c r="O1157" s="237"/>
      <c r="P1157" s="288"/>
      <c r="T1157" s="252"/>
      <c r="V1157" s="91" t="s">
        <v>1923</v>
      </c>
      <c r="W1157" s="190" t="s">
        <v>1880</v>
      </c>
      <c r="X1157" s="190">
        <v>743</v>
      </c>
      <c r="Y1157" s="256"/>
    </row>
    <row r="1158" spans="1:25" ht="18" customHeight="1">
      <c r="A1158" s="218"/>
      <c r="B1158" s="217"/>
      <c r="C1158" s="217"/>
      <c r="D1158" s="217"/>
      <c r="E1158" s="219"/>
      <c r="F1158" s="217"/>
      <c r="G1158" s="219"/>
      <c r="H1158" s="91">
        <v>21903</v>
      </c>
      <c r="I1158" s="241" t="s">
        <v>1924</v>
      </c>
      <c r="J1158" s="235"/>
      <c r="K1158" s="235"/>
      <c r="L1158" s="29">
        <v>0</v>
      </c>
      <c r="M1158" s="236"/>
      <c r="N1158" s="267"/>
      <c r="O1158" s="237"/>
      <c r="P1158" s="288"/>
      <c r="T1158" s="252"/>
      <c r="V1158" s="91" t="s">
        <v>1925</v>
      </c>
      <c r="W1158" s="190" t="s">
        <v>1882</v>
      </c>
      <c r="X1158" s="190">
        <v>0</v>
      </c>
      <c r="Y1158" s="256"/>
    </row>
    <row r="1159" spans="1:25" ht="18" customHeight="1">
      <c r="A1159" s="218"/>
      <c r="B1159" s="217"/>
      <c r="C1159" s="217"/>
      <c r="D1159" s="217"/>
      <c r="E1159" s="219"/>
      <c r="F1159" s="217"/>
      <c r="G1159" s="219"/>
      <c r="H1159" s="91">
        <v>21904</v>
      </c>
      <c r="I1159" s="241" t="s">
        <v>1926</v>
      </c>
      <c r="J1159" s="235"/>
      <c r="K1159" s="235"/>
      <c r="L1159" s="29">
        <v>0</v>
      </c>
      <c r="M1159" s="236"/>
      <c r="N1159" s="267"/>
      <c r="O1159" s="237"/>
      <c r="P1159" s="288"/>
      <c r="T1159" s="252"/>
      <c r="V1159" s="91" t="s">
        <v>1927</v>
      </c>
      <c r="W1159" s="187" t="s">
        <v>1885</v>
      </c>
      <c r="X1159" s="187">
        <v>0</v>
      </c>
      <c r="Y1159" s="256"/>
    </row>
    <row r="1160" spans="1:25" ht="18" customHeight="1">
      <c r="A1160" s="218"/>
      <c r="B1160" s="217"/>
      <c r="C1160" s="217"/>
      <c r="D1160" s="217"/>
      <c r="E1160" s="219"/>
      <c r="F1160" s="217"/>
      <c r="G1160" s="219"/>
      <c r="H1160" s="91">
        <v>21905</v>
      </c>
      <c r="I1160" s="241" t="s">
        <v>1928</v>
      </c>
      <c r="J1160" s="235"/>
      <c r="K1160" s="235"/>
      <c r="L1160" s="29">
        <v>0</v>
      </c>
      <c r="M1160" s="236"/>
      <c r="N1160" s="267"/>
      <c r="O1160" s="237"/>
      <c r="P1160" s="288"/>
      <c r="T1160" s="252"/>
      <c r="V1160" s="91" t="s">
        <v>1929</v>
      </c>
      <c r="W1160" s="190" t="s">
        <v>1888</v>
      </c>
      <c r="X1160" s="190">
        <v>1036</v>
      </c>
      <c r="Y1160" s="256"/>
    </row>
    <row r="1161" spans="1:25" ht="18" customHeight="1">
      <c r="A1161" s="218"/>
      <c r="B1161" s="217"/>
      <c r="C1161" s="217"/>
      <c r="D1161" s="217"/>
      <c r="E1161" s="219"/>
      <c r="F1161" s="217"/>
      <c r="G1161" s="219"/>
      <c r="H1161" s="91">
        <v>21906</v>
      </c>
      <c r="I1161" s="241" t="s">
        <v>1930</v>
      </c>
      <c r="J1161" s="235"/>
      <c r="K1161" s="235"/>
      <c r="L1161" s="29">
        <v>0</v>
      </c>
      <c r="M1161" s="236"/>
      <c r="N1161" s="267"/>
      <c r="O1161" s="237"/>
      <c r="P1161" s="288"/>
      <c r="T1161" s="252"/>
      <c r="V1161" s="91" t="s">
        <v>1931</v>
      </c>
      <c r="W1161" s="190" t="s">
        <v>1891</v>
      </c>
      <c r="X1161" s="190">
        <v>0</v>
      </c>
      <c r="Y1161" s="256"/>
    </row>
    <row r="1162" spans="1:25" ht="18" customHeight="1">
      <c r="A1162" s="218"/>
      <c r="B1162" s="217"/>
      <c r="C1162" s="217"/>
      <c r="D1162" s="217"/>
      <c r="E1162" s="219"/>
      <c r="F1162" s="217"/>
      <c r="G1162" s="219"/>
      <c r="H1162" s="91">
        <v>21907</v>
      </c>
      <c r="I1162" s="241" t="s">
        <v>1932</v>
      </c>
      <c r="J1162" s="235"/>
      <c r="K1162" s="235"/>
      <c r="L1162" s="29">
        <v>0</v>
      </c>
      <c r="M1162" s="236"/>
      <c r="N1162" s="267"/>
      <c r="O1162" s="237"/>
      <c r="P1162" s="288"/>
      <c r="T1162" s="252"/>
      <c r="V1162" s="91" t="s">
        <v>1933</v>
      </c>
      <c r="W1162" s="190" t="s">
        <v>1893</v>
      </c>
      <c r="X1162" s="190">
        <v>0</v>
      </c>
      <c r="Y1162" s="256"/>
    </row>
    <row r="1163" spans="1:25" ht="18" customHeight="1">
      <c r="A1163" s="218"/>
      <c r="B1163" s="217"/>
      <c r="C1163" s="217"/>
      <c r="D1163" s="217"/>
      <c r="E1163" s="219"/>
      <c r="F1163" s="217"/>
      <c r="G1163" s="219"/>
      <c r="H1163" s="91">
        <v>21908</v>
      </c>
      <c r="I1163" s="229" t="s">
        <v>1934</v>
      </c>
      <c r="J1163" s="235"/>
      <c r="K1163" s="29"/>
      <c r="L1163" s="29">
        <v>0</v>
      </c>
      <c r="M1163" s="236"/>
      <c r="N1163" s="242"/>
      <c r="O1163" s="237"/>
      <c r="P1163" s="288"/>
      <c r="T1163" s="252"/>
      <c r="V1163" s="91" t="s">
        <v>1935</v>
      </c>
      <c r="W1163" s="190" t="s">
        <v>1894</v>
      </c>
      <c r="X1163" s="190">
        <v>0</v>
      </c>
      <c r="Y1163" s="256"/>
    </row>
    <row r="1164" spans="1:25" ht="18" customHeight="1">
      <c r="A1164" s="218"/>
      <c r="B1164" s="217"/>
      <c r="C1164" s="217"/>
      <c r="D1164" s="217"/>
      <c r="E1164" s="219"/>
      <c r="F1164" s="217"/>
      <c r="G1164" s="219"/>
      <c r="H1164" s="91">
        <v>21999</v>
      </c>
      <c r="I1164" s="241" t="s">
        <v>1287</v>
      </c>
      <c r="J1164" s="235"/>
      <c r="K1164" s="235"/>
      <c r="L1164" s="29">
        <v>0</v>
      </c>
      <c r="M1164" s="236"/>
      <c r="N1164" s="242"/>
      <c r="O1164" s="237"/>
      <c r="P1164" s="288"/>
      <c r="T1164" s="252"/>
      <c r="V1164" s="91" t="s">
        <v>1936</v>
      </c>
      <c r="W1164" s="190" t="s">
        <v>1896</v>
      </c>
      <c r="X1164" s="190">
        <v>0</v>
      </c>
      <c r="Y1164" s="256"/>
    </row>
    <row r="1165" spans="1:25" s="187" customFormat="1" ht="18" customHeight="1">
      <c r="A1165" s="263"/>
      <c r="B1165" s="264"/>
      <c r="C1165" s="264"/>
      <c r="D1165" s="264"/>
      <c r="E1165" s="265"/>
      <c r="F1165" s="264"/>
      <c r="G1165" s="265"/>
      <c r="H1165" s="245">
        <v>220</v>
      </c>
      <c r="I1165" s="241" t="s">
        <v>1289</v>
      </c>
      <c r="J1165" s="235"/>
      <c r="K1165" s="235"/>
      <c r="L1165" s="29">
        <v>0</v>
      </c>
      <c r="M1165" s="236"/>
      <c r="N1165" s="242"/>
      <c r="O1165" s="237"/>
      <c r="P1165" s="288"/>
      <c r="Q1165" s="187">
        <v>83000</v>
      </c>
      <c r="R1165" s="187">
        <v>134417</v>
      </c>
      <c r="S1165" s="187">
        <v>134417</v>
      </c>
      <c r="T1165" s="251"/>
      <c r="V1165" s="91" t="s">
        <v>1937</v>
      </c>
      <c r="W1165" s="190" t="s">
        <v>1898</v>
      </c>
      <c r="X1165" s="190">
        <v>5</v>
      </c>
      <c r="Y1165" s="256"/>
    </row>
    <row r="1166" spans="1:25" ht="18" customHeight="1">
      <c r="A1166" s="218"/>
      <c r="B1166" s="217"/>
      <c r="C1166" s="217"/>
      <c r="D1166" s="217"/>
      <c r="E1166" s="219"/>
      <c r="F1166" s="217"/>
      <c r="G1166" s="219"/>
      <c r="H1166" s="91">
        <v>22001</v>
      </c>
      <c r="I1166" s="241" t="s">
        <v>1291</v>
      </c>
      <c r="J1166" s="235"/>
      <c r="K1166" s="235"/>
      <c r="L1166" s="29">
        <v>0</v>
      </c>
      <c r="M1166" s="236"/>
      <c r="N1166" s="242"/>
      <c r="O1166" s="237"/>
      <c r="P1166" s="288"/>
      <c r="Q1166" s="190">
        <v>0</v>
      </c>
      <c r="R1166" s="190">
        <v>15996</v>
      </c>
      <c r="S1166" s="190">
        <v>15996</v>
      </c>
      <c r="T1166" s="251" t="s">
        <v>1938</v>
      </c>
      <c r="U1166" s="190">
        <v>71256</v>
      </c>
      <c r="V1166" s="91" t="s">
        <v>1939</v>
      </c>
      <c r="W1166" s="190" t="s">
        <v>1900</v>
      </c>
      <c r="X1166" s="190">
        <v>0</v>
      </c>
      <c r="Y1166" s="256"/>
    </row>
    <row r="1167" spans="1:25" ht="18" customHeight="1">
      <c r="A1167" s="218"/>
      <c r="B1167" s="217"/>
      <c r="C1167" s="217"/>
      <c r="D1167" s="217"/>
      <c r="E1167" s="219"/>
      <c r="F1167" s="217"/>
      <c r="G1167" s="219"/>
      <c r="H1167" s="91">
        <v>2200101</v>
      </c>
      <c r="I1167" s="241" t="s">
        <v>1940</v>
      </c>
      <c r="J1167" s="235"/>
      <c r="K1167" s="235"/>
      <c r="L1167" s="29">
        <v>0</v>
      </c>
      <c r="M1167" s="236"/>
      <c r="N1167" s="242"/>
      <c r="O1167" s="237"/>
      <c r="P1167" s="288"/>
      <c r="Q1167" s="190">
        <v>0</v>
      </c>
      <c r="R1167" s="190">
        <v>49740</v>
      </c>
      <c r="S1167" s="190">
        <v>49740</v>
      </c>
      <c r="T1167" s="252" t="s">
        <v>1918</v>
      </c>
      <c r="U1167" s="190">
        <v>46439</v>
      </c>
      <c r="V1167" s="91" t="s">
        <v>1941</v>
      </c>
      <c r="W1167" s="190" t="s">
        <v>1902</v>
      </c>
      <c r="X1167" s="190">
        <v>0</v>
      </c>
      <c r="Y1167" s="256"/>
    </row>
    <row r="1168" spans="1:25" ht="18" customHeight="1">
      <c r="A1168" s="218"/>
      <c r="B1168" s="217"/>
      <c r="C1168" s="217"/>
      <c r="D1168" s="217"/>
      <c r="E1168" s="219"/>
      <c r="F1168" s="217"/>
      <c r="G1168" s="219"/>
      <c r="H1168" s="91">
        <v>2200102</v>
      </c>
      <c r="I1168" s="241" t="s">
        <v>1942</v>
      </c>
      <c r="J1168" s="235"/>
      <c r="K1168" s="235"/>
      <c r="L1168" s="29">
        <v>0</v>
      </c>
      <c r="M1168" s="236"/>
      <c r="N1168" s="242"/>
      <c r="O1168" s="237"/>
      <c r="P1168" s="288"/>
      <c r="Q1168" s="190">
        <v>0</v>
      </c>
      <c r="R1168" s="190">
        <v>0</v>
      </c>
      <c r="S1168" s="190">
        <v>0</v>
      </c>
      <c r="T1168" s="289" t="s">
        <v>1943</v>
      </c>
      <c r="U1168" s="190">
        <v>0</v>
      </c>
      <c r="V1168" s="91" t="s">
        <v>1944</v>
      </c>
      <c r="W1168" s="190" t="s">
        <v>1904</v>
      </c>
      <c r="X1168" s="190">
        <v>0</v>
      </c>
      <c r="Y1168" s="256"/>
    </row>
    <row r="1169" spans="1:25" ht="18" customHeight="1">
      <c r="A1169" s="218"/>
      <c r="B1169" s="217"/>
      <c r="C1169" s="217"/>
      <c r="D1169" s="217"/>
      <c r="E1169" s="219"/>
      <c r="F1169" s="217"/>
      <c r="G1169" s="219"/>
      <c r="H1169" s="91">
        <v>2200103</v>
      </c>
      <c r="I1169" s="241" t="s">
        <v>1945</v>
      </c>
      <c r="J1169" s="235"/>
      <c r="K1169" s="235"/>
      <c r="L1169" s="29">
        <v>0</v>
      </c>
      <c r="M1169" s="236"/>
      <c r="N1169" s="242"/>
      <c r="O1169" s="237"/>
      <c r="P1169" s="288"/>
      <c r="Q1169" s="190">
        <v>0</v>
      </c>
      <c r="R1169" s="190">
        <v>703</v>
      </c>
      <c r="S1169" s="190">
        <v>703</v>
      </c>
      <c r="T1169" s="252" t="s">
        <v>1946</v>
      </c>
      <c r="U1169" s="190">
        <v>13609</v>
      </c>
      <c r="V1169" s="91" t="s">
        <v>1947</v>
      </c>
      <c r="W1169" s="190" t="s">
        <v>1905</v>
      </c>
      <c r="X1169" s="190">
        <v>4587</v>
      </c>
      <c r="Y1169" s="256"/>
    </row>
    <row r="1170" spans="1:25" ht="18" customHeight="1">
      <c r="A1170" s="218"/>
      <c r="B1170" s="217"/>
      <c r="C1170" s="217"/>
      <c r="D1170" s="217"/>
      <c r="E1170" s="219"/>
      <c r="F1170" s="217"/>
      <c r="G1170" s="219"/>
      <c r="H1170" s="91">
        <v>2200104</v>
      </c>
      <c r="I1170" s="241" t="s">
        <v>1948</v>
      </c>
      <c r="J1170" s="235"/>
      <c r="K1170" s="235"/>
      <c r="L1170" s="29">
        <v>0</v>
      </c>
      <c r="M1170" s="236"/>
      <c r="N1170" s="242"/>
      <c r="O1170" s="237"/>
      <c r="P1170" s="288"/>
      <c r="Q1170" s="190">
        <v>0</v>
      </c>
      <c r="R1170" s="190">
        <v>0</v>
      </c>
      <c r="S1170" s="190">
        <v>0</v>
      </c>
      <c r="T1170" s="252" t="s">
        <v>1949</v>
      </c>
      <c r="U1170" s="190">
        <v>9906</v>
      </c>
      <c r="V1170" s="91" t="s">
        <v>1950</v>
      </c>
      <c r="W1170" s="190" t="s">
        <v>1326</v>
      </c>
      <c r="X1170" s="190">
        <v>433</v>
      </c>
      <c r="Y1170" s="256"/>
    </row>
    <row r="1171" spans="1:25" ht="18" customHeight="1">
      <c r="A1171" s="218"/>
      <c r="B1171" s="217"/>
      <c r="C1171" s="217"/>
      <c r="D1171" s="217"/>
      <c r="E1171" s="219"/>
      <c r="F1171" s="217"/>
      <c r="G1171" s="219"/>
      <c r="H1171" s="91">
        <v>2200105</v>
      </c>
      <c r="I1171" s="241" t="s">
        <v>1951</v>
      </c>
      <c r="J1171" s="235"/>
      <c r="K1171" s="235"/>
      <c r="L1171" s="29">
        <v>0</v>
      </c>
      <c r="M1171" s="236"/>
      <c r="N1171" s="242"/>
      <c r="O1171" s="237"/>
      <c r="P1171" s="288"/>
      <c r="Q1171" s="190">
        <v>0</v>
      </c>
      <c r="R1171" s="190">
        <v>3890</v>
      </c>
      <c r="S1171" s="190">
        <v>3890</v>
      </c>
      <c r="T1171" s="252" t="s">
        <v>1952</v>
      </c>
      <c r="U1171" s="190">
        <v>0</v>
      </c>
      <c r="V1171" s="91" t="s">
        <v>1953</v>
      </c>
      <c r="W1171" s="190" t="s">
        <v>1908</v>
      </c>
      <c r="X1171" s="190">
        <v>1725</v>
      </c>
      <c r="Y1171" s="256"/>
    </row>
    <row r="1172" spans="1:25" ht="18" customHeight="1">
      <c r="A1172" s="218"/>
      <c r="B1172" s="217"/>
      <c r="C1172" s="217"/>
      <c r="D1172" s="217"/>
      <c r="E1172" s="219"/>
      <c r="F1172" s="217"/>
      <c r="G1172" s="219"/>
      <c r="H1172" s="91">
        <v>2200106</v>
      </c>
      <c r="I1172" s="241" t="s">
        <v>1954</v>
      </c>
      <c r="J1172" s="235"/>
      <c r="K1172" s="235"/>
      <c r="L1172" s="29">
        <v>0</v>
      </c>
      <c r="M1172" s="236"/>
      <c r="N1172" s="242"/>
      <c r="O1172" s="237"/>
      <c r="P1172" s="288"/>
      <c r="Q1172" s="190">
        <v>0</v>
      </c>
      <c r="R1172" s="190">
        <v>2812</v>
      </c>
      <c r="S1172" s="190">
        <v>2812</v>
      </c>
      <c r="T1172" s="252" t="s">
        <v>1955</v>
      </c>
      <c r="U1172" s="190">
        <v>115</v>
      </c>
      <c r="V1172" s="91" t="s">
        <v>114</v>
      </c>
      <c r="W1172" s="190" t="s">
        <v>1910</v>
      </c>
      <c r="X1172" s="190">
        <v>0</v>
      </c>
      <c r="Y1172" s="256"/>
    </row>
    <row r="1173" spans="1:25" ht="18" customHeight="1">
      <c r="A1173" s="218"/>
      <c r="B1173" s="217"/>
      <c r="C1173" s="217"/>
      <c r="D1173" s="217"/>
      <c r="E1173" s="219"/>
      <c r="F1173" s="217"/>
      <c r="G1173" s="219"/>
      <c r="H1173" s="91">
        <v>2200107</v>
      </c>
      <c r="I1173" s="241" t="s">
        <v>1956</v>
      </c>
      <c r="J1173" s="235"/>
      <c r="K1173" s="235"/>
      <c r="L1173" s="29">
        <v>0</v>
      </c>
      <c r="M1173" s="236"/>
      <c r="N1173" s="242"/>
      <c r="O1173" s="237"/>
      <c r="P1173" s="288"/>
      <c r="Q1173" s="190">
        <v>0</v>
      </c>
      <c r="R1173" s="190">
        <v>3890</v>
      </c>
      <c r="S1173" s="190">
        <v>3890</v>
      </c>
      <c r="T1173" s="252" t="s">
        <v>1957</v>
      </c>
      <c r="U1173" s="190">
        <v>10093</v>
      </c>
      <c r="V1173" s="91" t="s">
        <v>1958</v>
      </c>
      <c r="W1173" s="190" t="s">
        <v>1287</v>
      </c>
      <c r="X1173" s="190">
        <v>0</v>
      </c>
      <c r="Y1173" s="256"/>
    </row>
    <row r="1174" spans="1:25" ht="18" customHeight="1">
      <c r="A1174" s="218"/>
      <c r="B1174" s="217"/>
      <c r="C1174" s="217"/>
      <c r="D1174" s="217"/>
      <c r="E1174" s="219"/>
      <c r="F1174" s="217"/>
      <c r="G1174" s="219"/>
      <c r="H1174" s="91">
        <v>2200108</v>
      </c>
      <c r="I1174" s="241" t="s">
        <v>1959</v>
      </c>
      <c r="J1174" s="235"/>
      <c r="K1174" s="235"/>
      <c r="L1174" s="29">
        <v>0</v>
      </c>
      <c r="M1174" s="236"/>
      <c r="N1174" s="242"/>
      <c r="O1174" s="237"/>
      <c r="P1174" s="288"/>
      <c r="Q1174" s="190">
        <v>83000</v>
      </c>
      <c r="R1174" s="190">
        <v>57386</v>
      </c>
      <c r="S1174" s="190">
        <v>57386</v>
      </c>
      <c r="T1174" s="252" t="s">
        <v>1960</v>
      </c>
      <c r="U1174" s="190">
        <v>1000</v>
      </c>
      <c r="V1174" s="245" t="s">
        <v>1946</v>
      </c>
      <c r="W1174" s="190" t="s">
        <v>1289</v>
      </c>
      <c r="X1174" s="190">
        <v>0</v>
      </c>
      <c r="Y1174" s="257"/>
    </row>
    <row r="1175" spans="1:25" ht="18" customHeight="1">
      <c r="A1175" s="218"/>
      <c r="B1175" s="217"/>
      <c r="C1175" s="217"/>
      <c r="D1175" s="217"/>
      <c r="E1175" s="219"/>
      <c r="F1175" s="217"/>
      <c r="G1175" s="219"/>
      <c r="H1175" s="91">
        <v>2200109</v>
      </c>
      <c r="I1175" s="241" t="s">
        <v>1961</v>
      </c>
      <c r="J1175" s="235"/>
      <c r="K1175" s="235"/>
      <c r="L1175" s="29">
        <v>0</v>
      </c>
      <c r="M1175" s="236"/>
      <c r="N1175" s="242"/>
      <c r="O1175" s="237"/>
      <c r="P1175" s="288"/>
      <c r="Q1175" s="190">
        <v>54588</v>
      </c>
      <c r="R1175" s="190">
        <v>54307</v>
      </c>
      <c r="S1175" s="190">
        <v>51266</v>
      </c>
      <c r="T1175" s="251" t="s">
        <v>1962</v>
      </c>
      <c r="U1175" s="190">
        <v>210455</v>
      </c>
      <c r="V1175" s="91" t="s">
        <v>121</v>
      </c>
      <c r="W1175" s="190" t="s">
        <v>1291</v>
      </c>
      <c r="X1175" s="190">
        <v>0</v>
      </c>
      <c r="Y1175" s="256"/>
    </row>
    <row r="1176" spans="1:25" ht="18" customHeight="1">
      <c r="A1176" s="218"/>
      <c r="B1176" s="217"/>
      <c r="C1176" s="217"/>
      <c r="D1176" s="217"/>
      <c r="E1176" s="219"/>
      <c r="F1176" s="217"/>
      <c r="G1176" s="219"/>
      <c r="H1176" s="91">
        <v>2200110</v>
      </c>
      <c r="I1176" s="241" t="s">
        <v>1963</v>
      </c>
      <c r="J1176" s="235"/>
      <c r="K1176" s="235"/>
      <c r="L1176" s="29">
        <v>0</v>
      </c>
      <c r="M1176" s="236"/>
      <c r="N1176" s="242"/>
      <c r="O1176" s="237"/>
      <c r="P1176" s="288"/>
      <c r="Q1176" s="190">
        <v>35839</v>
      </c>
      <c r="R1176" s="190">
        <v>37588</v>
      </c>
      <c r="S1176" s="190">
        <v>36858</v>
      </c>
      <c r="T1176" s="252" t="s">
        <v>1964</v>
      </c>
      <c r="U1176" s="190">
        <v>74875</v>
      </c>
      <c r="V1176" s="91" t="s">
        <v>91</v>
      </c>
      <c r="W1176" s="190" t="s">
        <v>1912</v>
      </c>
      <c r="X1176" s="190">
        <v>0</v>
      </c>
      <c r="Y1176" s="256"/>
    </row>
    <row r="1177" spans="1:25" ht="18" customHeight="1">
      <c r="A1177" s="218"/>
      <c r="B1177" s="217"/>
      <c r="C1177" s="217"/>
      <c r="D1177" s="217"/>
      <c r="E1177" s="219"/>
      <c r="F1177" s="217"/>
      <c r="G1177" s="219"/>
      <c r="H1177" s="91">
        <v>2200111</v>
      </c>
      <c r="I1177" s="241" t="s">
        <v>1965</v>
      </c>
      <c r="J1177" s="235"/>
      <c r="K1177" s="235"/>
      <c r="L1177" s="29">
        <v>0</v>
      </c>
      <c r="M1177" s="236"/>
      <c r="N1177" s="242"/>
      <c r="O1177" s="237"/>
      <c r="P1177" s="288"/>
      <c r="Q1177" s="190">
        <v>0</v>
      </c>
      <c r="R1177" s="190">
        <v>0</v>
      </c>
      <c r="S1177" s="190">
        <v>0</v>
      </c>
      <c r="T1177" s="252" t="s">
        <v>1966</v>
      </c>
      <c r="U1177" s="190">
        <v>129381</v>
      </c>
      <c r="V1177" s="91" t="s">
        <v>94</v>
      </c>
      <c r="W1177" s="190" t="s">
        <v>1913</v>
      </c>
      <c r="X1177" s="190">
        <v>0</v>
      </c>
      <c r="Y1177" s="256"/>
    </row>
    <row r="1178" spans="1:25" ht="18" customHeight="1">
      <c r="A1178" s="218"/>
      <c r="B1178" s="217"/>
      <c r="C1178" s="217"/>
      <c r="D1178" s="217"/>
      <c r="E1178" s="219"/>
      <c r="F1178" s="217"/>
      <c r="G1178" s="219"/>
      <c r="H1178" s="91">
        <v>2200112</v>
      </c>
      <c r="I1178" s="229" t="s">
        <v>1967</v>
      </c>
      <c r="J1178" s="235"/>
      <c r="K1178" s="29"/>
      <c r="L1178" s="29">
        <v>0</v>
      </c>
      <c r="M1178" s="236"/>
      <c r="N1178" s="267"/>
      <c r="O1178" s="237"/>
      <c r="P1178" s="288"/>
      <c r="Q1178" s="190">
        <v>8859</v>
      </c>
      <c r="R1178" s="190">
        <v>7785</v>
      </c>
      <c r="S1178" s="190">
        <v>5474</v>
      </c>
      <c r="T1178" s="252" t="s">
        <v>1968</v>
      </c>
      <c r="U1178" s="190">
        <v>6199</v>
      </c>
      <c r="V1178" s="91" t="s">
        <v>1969</v>
      </c>
      <c r="W1178" s="190" t="s">
        <v>1914</v>
      </c>
      <c r="X1178" s="190">
        <v>0</v>
      </c>
      <c r="Y1178" s="256"/>
    </row>
    <row r="1179" spans="1:25" ht="18" customHeight="1">
      <c r="A1179" s="218"/>
      <c r="B1179" s="217"/>
      <c r="C1179" s="217"/>
      <c r="D1179" s="217"/>
      <c r="E1179" s="219"/>
      <c r="F1179" s="217"/>
      <c r="G1179" s="219"/>
      <c r="H1179" s="91">
        <v>2200113</v>
      </c>
      <c r="I1179" s="229" t="s">
        <v>48</v>
      </c>
      <c r="J1179" s="273">
        <f>+SUM(J1180,J1189,J1193)</f>
        <v>46477</v>
      </c>
      <c r="K1179" s="273">
        <f>+SUM(K1180,K1189,K1193)</f>
        <v>51767</v>
      </c>
      <c r="L1179" s="273">
        <f>+SUM(L1180,L1189,L1193)</f>
        <v>51767</v>
      </c>
      <c r="M1179" s="231">
        <f>+L1179/K1179</f>
        <v>1</v>
      </c>
      <c r="N1179" s="273">
        <f>+SUM(N1180,N1189,N1193)</f>
        <v>51659</v>
      </c>
      <c r="O1179" s="232">
        <f>+L1179/N1179-1</f>
        <v>0.0020906328035772415</v>
      </c>
      <c r="P1179" s="233"/>
      <c r="Q1179" s="186">
        <v>5000</v>
      </c>
      <c r="R1179" s="186">
        <v>1488</v>
      </c>
      <c r="S1179" s="186">
        <v>1488</v>
      </c>
      <c r="T1179" s="251" t="s">
        <v>1970</v>
      </c>
      <c r="U1179" s="186">
        <v>28597</v>
      </c>
      <c r="V1179" s="245" t="s">
        <v>1971</v>
      </c>
      <c r="W1179" s="186" t="s">
        <v>1326</v>
      </c>
      <c r="X1179" s="186">
        <v>0</v>
      </c>
      <c r="Y1179" s="255"/>
    </row>
    <row r="1180" spans="1:25" ht="18" customHeight="1">
      <c r="A1180" s="218"/>
      <c r="B1180" s="217"/>
      <c r="C1180" s="217"/>
      <c r="D1180" s="217"/>
      <c r="E1180" s="219"/>
      <c r="F1180" s="217"/>
      <c r="G1180" s="219"/>
      <c r="H1180" s="91">
        <v>2200114</v>
      </c>
      <c r="I1180" s="229" t="s">
        <v>1972</v>
      </c>
      <c r="J1180" s="235">
        <v>13311</v>
      </c>
      <c r="K1180" s="29">
        <v>13426</v>
      </c>
      <c r="L1180" s="29">
        <v>13426</v>
      </c>
      <c r="M1180" s="236">
        <f>+L1180/K1180</f>
        <v>1</v>
      </c>
      <c r="N1180" s="242">
        <v>608</v>
      </c>
      <c r="O1180" s="237">
        <f>+L1180/N1180-1</f>
        <v>21.082236842105264</v>
      </c>
      <c r="P1180" s="238"/>
      <c r="Q1180" s="190">
        <v>0</v>
      </c>
      <c r="R1180" s="190">
        <v>0</v>
      </c>
      <c r="S1180" s="190">
        <v>0</v>
      </c>
      <c r="T1180" s="252" t="s">
        <v>1973</v>
      </c>
      <c r="U1180" s="190">
        <v>26252</v>
      </c>
      <c r="V1180" s="91" t="s">
        <v>1974</v>
      </c>
      <c r="W1180" s="190" t="s">
        <v>1915</v>
      </c>
      <c r="X1180" s="190">
        <v>0</v>
      </c>
      <c r="Y1180" s="256"/>
    </row>
    <row r="1181" spans="1:25" ht="18" customHeight="1">
      <c r="A1181" s="218"/>
      <c r="B1181" s="217"/>
      <c r="C1181" s="217"/>
      <c r="D1181" s="217"/>
      <c r="E1181" s="219"/>
      <c r="F1181" s="217"/>
      <c r="G1181" s="219"/>
      <c r="H1181" s="91">
        <v>2200115</v>
      </c>
      <c r="I1181" s="241" t="s">
        <v>1975</v>
      </c>
      <c r="J1181" s="235">
        <v>0</v>
      </c>
      <c r="K1181" s="29">
        <v>0</v>
      </c>
      <c r="L1181" s="29">
        <v>0</v>
      </c>
      <c r="M1181" s="236"/>
      <c r="N1181" s="242">
        <v>0</v>
      </c>
      <c r="O1181" s="237"/>
      <c r="P1181" s="238"/>
      <c r="Q1181" s="190">
        <v>502</v>
      </c>
      <c r="R1181" s="190">
        <v>172</v>
      </c>
      <c r="S1181" s="190">
        <v>172</v>
      </c>
      <c r="T1181" s="252" t="s">
        <v>1976</v>
      </c>
      <c r="U1181" s="190">
        <v>2002</v>
      </c>
      <c r="V1181" s="91" t="s">
        <v>1977</v>
      </c>
      <c r="W1181" s="190" t="s">
        <v>1916</v>
      </c>
      <c r="X1181" s="190">
        <v>370</v>
      </c>
      <c r="Y1181" s="256"/>
    </row>
    <row r="1182" spans="1:25" ht="18" customHeight="1">
      <c r="A1182" s="218"/>
      <c r="B1182" s="217"/>
      <c r="C1182" s="217"/>
      <c r="D1182" s="217"/>
      <c r="E1182" s="219"/>
      <c r="F1182" s="217"/>
      <c r="G1182" s="219"/>
      <c r="H1182" s="91">
        <v>2200116</v>
      </c>
      <c r="I1182" s="241" t="s">
        <v>1978</v>
      </c>
      <c r="J1182" s="235">
        <v>0</v>
      </c>
      <c r="K1182" s="29">
        <v>0</v>
      </c>
      <c r="L1182" s="29">
        <v>0</v>
      </c>
      <c r="M1182" s="236"/>
      <c r="N1182" s="242">
        <v>0</v>
      </c>
      <c r="O1182" s="237"/>
      <c r="P1182" s="238"/>
      <c r="Q1182" s="190">
        <v>8388</v>
      </c>
      <c r="R1182" s="190">
        <v>8762</v>
      </c>
      <c r="S1182" s="190">
        <v>8762</v>
      </c>
      <c r="T1182" s="252" t="s">
        <v>1979</v>
      </c>
      <c r="U1182" s="190">
        <v>0</v>
      </c>
      <c r="V1182" s="91" t="s">
        <v>1980</v>
      </c>
      <c r="W1182" s="190" t="s">
        <v>1287</v>
      </c>
      <c r="X1182" s="190">
        <v>0</v>
      </c>
      <c r="Y1182" s="256"/>
    </row>
    <row r="1183" spans="1:25" ht="18" customHeight="1">
      <c r="A1183" s="218"/>
      <c r="B1183" s="217"/>
      <c r="C1183" s="217"/>
      <c r="D1183" s="217"/>
      <c r="E1183" s="219"/>
      <c r="F1183" s="217"/>
      <c r="G1183" s="219"/>
      <c r="H1183" s="91">
        <v>2200119</v>
      </c>
      <c r="I1183" s="241" t="s">
        <v>1981</v>
      </c>
      <c r="J1183" s="235">
        <v>12875</v>
      </c>
      <c r="K1183" s="29">
        <v>12875</v>
      </c>
      <c r="L1183" s="29">
        <v>12875</v>
      </c>
      <c r="M1183" s="236">
        <f>+L1183/K1183</f>
        <v>1</v>
      </c>
      <c r="N1183" s="242">
        <v>0</v>
      </c>
      <c r="O1183" s="237"/>
      <c r="P1183" s="238"/>
      <c r="Q1183" s="190">
        <v>1000</v>
      </c>
      <c r="R1183" s="190">
        <v>0</v>
      </c>
      <c r="S1183" s="190">
        <v>0</v>
      </c>
      <c r="T1183" s="252" t="s">
        <v>1982</v>
      </c>
      <c r="U1183" s="190">
        <v>0</v>
      </c>
      <c r="V1183" s="91" t="s">
        <v>1983</v>
      </c>
      <c r="W1183" s="190" t="s">
        <v>1289</v>
      </c>
      <c r="X1183" s="190">
        <v>0</v>
      </c>
      <c r="Y1183" s="256"/>
    </row>
    <row r="1184" spans="1:25" ht="18" customHeight="1">
      <c r="A1184" s="218"/>
      <c r="B1184" s="217"/>
      <c r="C1184" s="217"/>
      <c r="D1184" s="217"/>
      <c r="E1184" s="219"/>
      <c r="F1184" s="217"/>
      <c r="G1184" s="219"/>
      <c r="H1184" s="91">
        <v>2200120</v>
      </c>
      <c r="I1184" s="241" t="s">
        <v>1984</v>
      </c>
      <c r="J1184" s="235">
        <v>0</v>
      </c>
      <c r="K1184" s="29">
        <v>0</v>
      </c>
      <c r="L1184" s="29">
        <v>0</v>
      </c>
      <c r="M1184" s="236"/>
      <c r="N1184" s="242">
        <v>0</v>
      </c>
      <c r="O1184" s="237"/>
      <c r="P1184" s="238"/>
      <c r="Q1184" s="190">
        <v>256112</v>
      </c>
      <c r="R1184" s="190">
        <v>402812</v>
      </c>
      <c r="S1184" s="190">
        <v>402649</v>
      </c>
      <c r="T1184" s="252" t="s">
        <v>1985</v>
      </c>
      <c r="U1184" s="190">
        <v>343</v>
      </c>
      <c r="V1184" s="91" t="s">
        <v>1986</v>
      </c>
      <c r="W1184" s="190" t="s">
        <v>1291</v>
      </c>
      <c r="X1184" s="190">
        <v>0</v>
      </c>
      <c r="Y1184" s="256"/>
    </row>
    <row r="1185" spans="1:25" ht="18" customHeight="1">
      <c r="A1185" s="218"/>
      <c r="B1185" s="217"/>
      <c r="C1185" s="217"/>
      <c r="D1185" s="217"/>
      <c r="E1185" s="219"/>
      <c r="F1185" s="217"/>
      <c r="G1185" s="219"/>
      <c r="H1185" s="91">
        <v>2200150</v>
      </c>
      <c r="I1185" s="241" t="s">
        <v>1987</v>
      </c>
      <c r="J1185" s="235">
        <v>0</v>
      </c>
      <c r="K1185" s="29">
        <v>0</v>
      </c>
      <c r="L1185" s="29">
        <v>0</v>
      </c>
      <c r="M1185" s="236"/>
      <c r="N1185" s="242">
        <v>0</v>
      </c>
      <c r="O1185" s="237"/>
      <c r="P1185" s="238"/>
      <c r="Q1185" s="190">
        <v>59339</v>
      </c>
      <c r="R1185" s="190">
        <v>262349</v>
      </c>
      <c r="S1185" s="190">
        <v>262349</v>
      </c>
      <c r="T1185" s="251" t="s">
        <v>1988</v>
      </c>
      <c r="U1185" s="190">
        <v>0</v>
      </c>
      <c r="V1185" s="91" t="s">
        <v>1989</v>
      </c>
      <c r="W1185" s="190" t="s">
        <v>1919</v>
      </c>
      <c r="X1185" s="190">
        <v>94.5</v>
      </c>
      <c r="Y1185" s="256"/>
    </row>
    <row r="1186" spans="1:25" ht="18" customHeight="1">
      <c r="A1186" s="218"/>
      <c r="B1186" s="217"/>
      <c r="C1186" s="217"/>
      <c r="D1186" s="217"/>
      <c r="E1186" s="219"/>
      <c r="F1186" s="217"/>
      <c r="G1186" s="219"/>
      <c r="H1186" s="91">
        <v>2200199</v>
      </c>
      <c r="I1186" s="241" t="s">
        <v>1990</v>
      </c>
      <c r="J1186" s="235">
        <v>0</v>
      </c>
      <c r="K1186" s="29">
        <v>0</v>
      </c>
      <c r="L1186" s="29">
        <v>0</v>
      </c>
      <c r="M1186" s="236"/>
      <c r="N1186" s="242">
        <v>0</v>
      </c>
      <c r="O1186" s="237"/>
      <c r="P1186" s="238"/>
      <c r="Q1186" s="190">
        <v>190722</v>
      </c>
      <c r="R1186" s="190">
        <v>135054</v>
      </c>
      <c r="S1186" s="190">
        <v>134891</v>
      </c>
      <c r="T1186" s="251" t="s">
        <v>1991</v>
      </c>
      <c r="U1186" s="190">
        <v>430000</v>
      </c>
      <c r="V1186" s="91" t="s">
        <v>1992</v>
      </c>
      <c r="W1186" s="190" t="s">
        <v>1920</v>
      </c>
      <c r="X1186" s="190">
        <v>0</v>
      </c>
      <c r="Y1186" s="256"/>
    </row>
    <row r="1187" spans="1:25" ht="18" customHeight="1">
      <c r="A1187" s="218"/>
      <c r="B1187" s="217"/>
      <c r="C1187" s="217"/>
      <c r="D1187" s="217"/>
      <c r="E1187" s="219"/>
      <c r="F1187" s="217"/>
      <c r="G1187" s="219"/>
      <c r="H1187" s="91">
        <v>22002</v>
      </c>
      <c r="I1187" s="241" t="s">
        <v>1993</v>
      </c>
      <c r="J1187" s="235">
        <v>0</v>
      </c>
      <c r="K1187" s="29">
        <v>0</v>
      </c>
      <c r="L1187" s="29">
        <v>0</v>
      </c>
      <c r="M1187" s="236"/>
      <c r="N1187" s="242">
        <v>0</v>
      </c>
      <c r="O1187" s="237"/>
      <c r="P1187" s="238"/>
      <c r="Q1187" s="190">
        <v>6051</v>
      </c>
      <c r="R1187" s="190">
        <v>5409</v>
      </c>
      <c r="S1187" s="190">
        <v>5409</v>
      </c>
      <c r="T1187" s="252" t="s">
        <v>1994</v>
      </c>
      <c r="U1187" s="190">
        <v>1319</v>
      </c>
      <c r="V1187" s="91" t="s">
        <v>1995</v>
      </c>
      <c r="W1187" s="190" t="s">
        <v>1921</v>
      </c>
      <c r="X1187" s="190">
        <v>0</v>
      </c>
      <c r="Y1187" s="256"/>
    </row>
    <row r="1188" spans="1:25" ht="18" customHeight="1">
      <c r="A1188" s="218"/>
      <c r="B1188" s="217"/>
      <c r="C1188" s="217"/>
      <c r="D1188" s="217"/>
      <c r="E1188" s="219"/>
      <c r="F1188" s="217"/>
      <c r="G1188" s="219"/>
      <c r="H1188" s="91">
        <v>2200201</v>
      </c>
      <c r="I1188" s="241" t="s">
        <v>1996</v>
      </c>
      <c r="J1188" s="235">
        <v>436</v>
      </c>
      <c r="K1188" s="29">
        <v>551</v>
      </c>
      <c r="L1188" s="29">
        <v>551</v>
      </c>
      <c r="M1188" s="236">
        <f>+L1188/K1188</f>
        <v>1</v>
      </c>
      <c r="N1188" s="242">
        <v>608</v>
      </c>
      <c r="O1188" s="237">
        <f>+L1188/N1188-1</f>
        <v>-0.09375</v>
      </c>
      <c r="P1188" s="238"/>
      <c r="Q1188" s="190">
        <v>31000</v>
      </c>
      <c r="R1188" s="190">
        <v>24641</v>
      </c>
      <c r="S1188" s="190">
        <v>24310</v>
      </c>
      <c r="T1188" s="252" t="s">
        <v>1997</v>
      </c>
      <c r="U1188" s="190">
        <v>0</v>
      </c>
      <c r="V1188" s="91" t="s">
        <v>1998</v>
      </c>
      <c r="W1188" s="187" t="s">
        <v>1922</v>
      </c>
      <c r="X1188" s="187">
        <v>0</v>
      </c>
      <c r="Y1188" s="256"/>
    </row>
    <row r="1189" spans="1:25" ht="18" customHeight="1">
      <c r="A1189" s="218"/>
      <c r="B1189" s="217"/>
      <c r="C1189" s="217"/>
      <c r="D1189" s="217"/>
      <c r="E1189" s="219"/>
      <c r="F1189" s="217"/>
      <c r="G1189" s="219"/>
      <c r="H1189" s="91">
        <v>2200202</v>
      </c>
      <c r="I1189" s="229" t="s">
        <v>1999</v>
      </c>
      <c r="J1189" s="235">
        <v>32806</v>
      </c>
      <c r="K1189" s="29">
        <v>37981</v>
      </c>
      <c r="L1189" s="29">
        <v>37981</v>
      </c>
      <c r="M1189" s="236">
        <f>+L1189/K1189</f>
        <v>1</v>
      </c>
      <c r="N1189" s="242">
        <v>39376</v>
      </c>
      <c r="O1189" s="237">
        <f>+L1189/N1189-1</f>
        <v>-0.03542767167817962</v>
      </c>
      <c r="P1189" s="238"/>
      <c r="Q1189" s="190">
        <v>0</v>
      </c>
      <c r="R1189" s="190">
        <v>22800</v>
      </c>
      <c r="S1189" s="190">
        <v>22800</v>
      </c>
      <c r="T1189" s="252" t="s">
        <v>2000</v>
      </c>
      <c r="U1189" s="190">
        <v>0</v>
      </c>
      <c r="V1189" s="91" t="s">
        <v>2001</v>
      </c>
      <c r="W1189" s="190" t="s">
        <v>1924</v>
      </c>
      <c r="X1189" s="190">
        <v>0</v>
      </c>
      <c r="Y1189" s="281"/>
    </row>
    <row r="1190" spans="1:25" ht="18" customHeight="1">
      <c r="A1190" s="218"/>
      <c r="B1190" s="217"/>
      <c r="C1190" s="217"/>
      <c r="D1190" s="217"/>
      <c r="E1190" s="219"/>
      <c r="F1190" s="217"/>
      <c r="G1190" s="219"/>
      <c r="H1190" s="91">
        <v>2200203</v>
      </c>
      <c r="I1190" s="241" t="s">
        <v>2002</v>
      </c>
      <c r="J1190" s="235">
        <v>16737</v>
      </c>
      <c r="K1190" s="29">
        <v>20768</v>
      </c>
      <c r="L1190" s="29">
        <v>20768</v>
      </c>
      <c r="M1190" s="236">
        <f>+L1190/K1190</f>
        <v>1</v>
      </c>
      <c r="N1190" s="242">
        <v>25695</v>
      </c>
      <c r="O1190" s="237">
        <f>+L1190/N1190-1</f>
        <v>-0.1917493675812415</v>
      </c>
      <c r="P1190" s="238"/>
      <c r="Q1190" s="190">
        <v>0</v>
      </c>
      <c r="R1190" s="190">
        <v>1510</v>
      </c>
      <c r="S1190" s="190">
        <v>1510</v>
      </c>
      <c r="T1190" s="252" t="s">
        <v>2003</v>
      </c>
      <c r="U1190" s="190">
        <v>407371</v>
      </c>
      <c r="V1190" s="91" t="s">
        <v>2004</v>
      </c>
      <c r="W1190" s="190" t="s">
        <v>1926</v>
      </c>
      <c r="X1190" s="190">
        <v>0</v>
      </c>
      <c r="Y1190" s="256"/>
    </row>
    <row r="1191" spans="1:25" ht="18" customHeight="1">
      <c r="A1191" s="218"/>
      <c r="B1191" s="217"/>
      <c r="C1191" s="217"/>
      <c r="D1191" s="217"/>
      <c r="E1191" s="219"/>
      <c r="F1191" s="217"/>
      <c r="G1191" s="219"/>
      <c r="H1191" s="91">
        <v>2200204</v>
      </c>
      <c r="I1191" s="241" t="s">
        <v>2005</v>
      </c>
      <c r="J1191" s="235">
        <v>0</v>
      </c>
      <c r="K1191" s="29">
        <v>0</v>
      </c>
      <c r="L1191" s="29">
        <v>0</v>
      </c>
      <c r="M1191" s="236"/>
      <c r="N1191" s="242">
        <v>0</v>
      </c>
      <c r="O1191" s="237"/>
      <c r="P1191" s="238"/>
      <c r="Q1191" s="190">
        <v>0</v>
      </c>
      <c r="R1191" s="190">
        <v>0</v>
      </c>
      <c r="S1191" s="190">
        <v>0</v>
      </c>
      <c r="T1191" s="252" t="s">
        <v>2006</v>
      </c>
      <c r="U1191" s="190">
        <v>21310</v>
      </c>
      <c r="V1191" s="91" t="s">
        <v>2007</v>
      </c>
      <c r="W1191" s="190" t="s">
        <v>1928</v>
      </c>
      <c r="X1191" s="190">
        <v>0</v>
      </c>
      <c r="Y1191" s="256"/>
    </row>
    <row r="1192" spans="1:25" ht="18" customHeight="1">
      <c r="A1192" s="218"/>
      <c r="B1192" s="217"/>
      <c r="C1192" s="217"/>
      <c r="D1192" s="217"/>
      <c r="E1192" s="219"/>
      <c r="F1192" s="217"/>
      <c r="G1192" s="219"/>
      <c r="H1192" s="91">
        <v>2200205</v>
      </c>
      <c r="I1192" s="241" t="s">
        <v>2008</v>
      </c>
      <c r="J1192" s="235">
        <v>16069</v>
      </c>
      <c r="K1192" s="29">
        <v>17213</v>
      </c>
      <c r="L1192" s="29">
        <v>17213</v>
      </c>
      <c r="M1192" s="236">
        <f>+L1192/K1192</f>
        <v>1</v>
      </c>
      <c r="N1192" s="242">
        <v>13681</v>
      </c>
      <c r="O1192" s="237">
        <f>+L1192/N1192-1</f>
        <v>0.2581682625539068</v>
      </c>
      <c r="P1192" s="238"/>
      <c r="Q1192" s="190">
        <v>13000</v>
      </c>
      <c r="R1192" s="190">
        <v>0</v>
      </c>
      <c r="S1192" s="190">
        <v>0</v>
      </c>
      <c r="T1192" s="251" t="s">
        <v>2009</v>
      </c>
      <c r="U1192" s="190">
        <v>54102</v>
      </c>
      <c r="V1192" s="91" t="s">
        <v>114</v>
      </c>
      <c r="W1192" s="190" t="s">
        <v>1930</v>
      </c>
      <c r="X1192" s="190">
        <v>0</v>
      </c>
      <c r="Y1192" s="256"/>
    </row>
    <row r="1193" spans="1:25" ht="18" customHeight="1">
      <c r="A1193" s="218"/>
      <c r="B1193" s="217"/>
      <c r="C1193" s="217"/>
      <c r="D1193" s="217"/>
      <c r="E1193" s="219"/>
      <c r="F1193" s="217"/>
      <c r="G1193" s="219"/>
      <c r="H1193" s="91">
        <v>2200206</v>
      </c>
      <c r="I1193" s="229" t="s">
        <v>2010</v>
      </c>
      <c r="J1193" s="235">
        <v>360</v>
      </c>
      <c r="K1193" s="29">
        <v>360</v>
      </c>
      <c r="L1193" s="29">
        <v>360</v>
      </c>
      <c r="M1193" s="236">
        <f>+L1193/K1193</f>
        <v>1</v>
      </c>
      <c r="N1193" s="242">
        <v>11675</v>
      </c>
      <c r="O1193" s="237">
        <f>+L1193/N1193-1</f>
        <v>-0.9691648822269807</v>
      </c>
      <c r="P1193" s="238"/>
      <c r="Q1193" s="190">
        <v>18000</v>
      </c>
      <c r="R1193" s="190">
        <v>331</v>
      </c>
      <c r="S1193" s="190">
        <v>0</v>
      </c>
      <c r="T1193" s="252" t="s">
        <v>2011</v>
      </c>
      <c r="U1193" s="190">
        <v>0</v>
      </c>
      <c r="V1193" s="91" t="s">
        <v>2012</v>
      </c>
      <c r="W1193" s="190" t="s">
        <v>1932</v>
      </c>
      <c r="X1193" s="190">
        <v>275</v>
      </c>
      <c r="Y1193" s="256"/>
    </row>
    <row r="1194" spans="1:25" ht="18" customHeight="1">
      <c r="A1194" s="218"/>
      <c r="B1194" s="217"/>
      <c r="C1194" s="217"/>
      <c r="D1194" s="217"/>
      <c r="E1194" s="219"/>
      <c r="F1194" s="217"/>
      <c r="G1194" s="219"/>
      <c r="H1194" s="91">
        <v>2200207</v>
      </c>
      <c r="I1194" s="241" t="s">
        <v>2013</v>
      </c>
      <c r="J1194" s="235"/>
      <c r="K1194" s="29">
        <v>0</v>
      </c>
      <c r="L1194" s="29">
        <v>0</v>
      </c>
      <c r="M1194" s="236"/>
      <c r="N1194" s="242">
        <v>0</v>
      </c>
      <c r="O1194" s="237"/>
      <c r="P1194" s="238"/>
      <c r="Q1194" s="190">
        <v>40000</v>
      </c>
      <c r="R1194" s="190">
        <v>0</v>
      </c>
      <c r="S1194" s="190">
        <v>0</v>
      </c>
      <c r="T1194" s="252" t="s">
        <v>2014</v>
      </c>
      <c r="U1194" s="190">
        <v>0</v>
      </c>
      <c r="V1194" s="245" t="s">
        <v>1952</v>
      </c>
      <c r="W1194" s="190" t="s">
        <v>1934</v>
      </c>
      <c r="X1194" s="190">
        <v>14813</v>
      </c>
      <c r="Y1194" s="259"/>
    </row>
    <row r="1195" spans="1:25" ht="18" customHeight="1">
      <c r="A1195" s="218"/>
      <c r="B1195" s="217"/>
      <c r="C1195" s="217"/>
      <c r="D1195" s="217"/>
      <c r="E1195" s="219"/>
      <c r="F1195" s="217"/>
      <c r="G1195" s="219"/>
      <c r="H1195" s="91">
        <v>2200208</v>
      </c>
      <c r="I1195" s="241" t="s">
        <v>2015</v>
      </c>
      <c r="J1195" s="235">
        <v>0</v>
      </c>
      <c r="K1195" s="29">
        <v>0</v>
      </c>
      <c r="L1195" s="29">
        <v>0</v>
      </c>
      <c r="M1195" s="236"/>
      <c r="N1195" s="242">
        <v>0</v>
      </c>
      <c r="O1195" s="237"/>
      <c r="P1195" s="238"/>
      <c r="Q1195" s="190">
        <v>540000</v>
      </c>
      <c r="R1195" s="190">
        <v>533478</v>
      </c>
      <c r="S1195" s="190">
        <v>533478</v>
      </c>
      <c r="T1195" s="252" t="s">
        <v>2016</v>
      </c>
      <c r="U1195" s="190">
        <v>54102</v>
      </c>
      <c r="V1195" s="91" t="s">
        <v>121</v>
      </c>
      <c r="W1195" s="190" t="s">
        <v>1287</v>
      </c>
      <c r="X1195" s="190">
        <v>2348</v>
      </c>
      <c r="Y1195" s="256"/>
    </row>
    <row r="1196" spans="1:25" ht="18" customHeight="1">
      <c r="A1196" s="218"/>
      <c r="B1196" s="217"/>
      <c r="C1196" s="217"/>
      <c r="D1196" s="217"/>
      <c r="E1196" s="219"/>
      <c r="F1196" s="217"/>
      <c r="G1196" s="219"/>
      <c r="H1196" s="91">
        <v>2200209</v>
      </c>
      <c r="I1196" s="241" t="s">
        <v>2017</v>
      </c>
      <c r="J1196" s="235">
        <v>360</v>
      </c>
      <c r="K1196" s="29">
        <v>360</v>
      </c>
      <c r="L1196" s="29">
        <v>360</v>
      </c>
      <c r="M1196" s="236">
        <f>+L1196/K1196</f>
        <v>1</v>
      </c>
      <c r="N1196" s="242">
        <v>11675</v>
      </c>
      <c r="O1196" s="237">
        <f>+L1196/N1196-1</f>
        <v>-0.9691648822269807</v>
      </c>
      <c r="P1196" s="238"/>
      <c r="Q1196" s="190">
        <v>2000</v>
      </c>
      <c r="R1196" s="190">
        <v>801</v>
      </c>
      <c r="S1196" s="190">
        <v>801</v>
      </c>
      <c r="V1196" s="91" t="s">
        <v>91</v>
      </c>
      <c r="W1196" s="190" t="s">
        <v>1289</v>
      </c>
      <c r="X1196" s="190">
        <v>31</v>
      </c>
      <c r="Y1196" s="256"/>
    </row>
    <row r="1197" spans="1:25" ht="18" customHeight="1">
      <c r="A1197" s="218"/>
      <c r="B1197" s="217"/>
      <c r="C1197" s="217"/>
      <c r="D1197" s="217"/>
      <c r="E1197" s="219"/>
      <c r="F1197" s="217"/>
      <c r="G1197" s="219"/>
      <c r="H1197" s="91">
        <v>2200210</v>
      </c>
      <c r="I1197" s="229" t="s">
        <v>50</v>
      </c>
      <c r="J1197" s="175">
        <f>+SUM(J1198,J1213,J1227,J1233)</f>
        <v>0</v>
      </c>
      <c r="K1197" s="175">
        <f>+SUM(K1198,K1213,K1227,K1233)</f>
        <v>0</v>
      </c>
      <c r="L1197" s="175">
        <f>+SUM(L1198,L1213,L1227,L1233)</f>
        <v>0</v>
      </c>
      <c r="M1197" s="231"/>
      <c r="N1197" s="175">
        <f>+SUM(N1198,N1213,N1227,N1233)</f>
        <v>0</v>
      </c>
      <c r="O1197" s="232"/>
      <c r="P1197" s="233"/>
      <c r="Q1197" s="186">
        <v>0</v>
      </c>
      <c r="R1197" s="186">
        <v>0</v>
      </c>
      <c r="S1197" s="186">
        <v>0</v>
      </c>
      <c r="T1197" s="186"/>
      <c r="U1197" s="186"/>
      <c r="V1197" s="245" t="s">
        <v>94</v>
      </c>
      <c r="W1197" s="186" t="s">
        <v>1291</v>
      </c>
      <c r="X1197" s="186">
        <v>0</v>
      </c>
      <c r="Y1197" s="255"/>
    </row>
    <row r="1198" spans="1:25" ht="18" customHeight="1">
      <c r="A1198" s="218"/>
      <c r="B1198" s="217"/>
      <c r="C1198" s="217"/>
      <c r="D1198" s="217"/>
      <c r="E1198" s="219"/>
      <c r="F1198" s="217"/>
      <c r="G1198" s="219"/>
      <c r="H1198" s="91">
        <v>2200211</v>
      </c>
      <c r="I1198" s="229" t="s">
        <v>2018</v>
      </c>
      <c r="J1198" s="235"/>
      <c r="K1198" s="235"/>
      <c r="L1198" s="29">
        <v>0</v>
      </c>
      <c r="M1198" s="236"/>
      <c r="N1198" s="267">
        <v>0</v>
      </c>
      <c r="O1198" s="237"/>
      <c r="P1198" s="238"/>
      <c r="Q1198" s="190">
        <v>0</v>
      </c>
      <c r="R1198" s="190">
        <v>0</v>
      </c>
      <c r="S1198" s="190">
        <v>0</v>
      </c>
      <c r="V1198" s="91" t="s">
        <v>2019</v>
      </c>
      <c r="W1198" s="187" t="s">
        <v>1940</v>
      </c>
      <c r="X1198" s="187">
        <v>389</v>
      </c>
      <c r="Y1198" s="256"/>
    </row>
    <row r="1199" spans="1:25" ht="18" customHeight="1">
      <c r="A1199" s="218"/>
      <c r="B1199" s="217"/>
      <c r="C1199" s="217"/>
      <c r="D1199" s="217"/>
      <c r="E1199" s="219"/>
      <c r="F1199" s="217"/>
      <c r="G1199" s="219"/>
      <c r="H1199" s="91">
        <v>2200212</v>
      </c>
      <c r="I1199" s="241" t="s">
        <v>1287</v>
      </c>
      <c r="J1199" s="235"/>
      <c r="K1199" s="235"/>
      <c r="L1199" s="29">
        <v>0</v>
      </c>
      <c r="M1199" s="236"/>
      <c r="N1199" s="267"/>
      <c r="O1199" s="237"/>
      <c r="P1199" s="238"/>
      <c r="Q1199" s="190">
        <v>500000</v>
      </c>
      <c r="R1199" s="190">
        <v>500000</v>
      </c>
      <c r="S1199" s="190">
        <v>500000</v>
      </c>
      <c r="V1199" s="91" t="s">
        <v>2020</v>
      </c>
      <c r="W1199" s="190" t="s">
        <v>1942</v>
      </c>
      <c r="X1199" s="190">
        <v>392</v>
      </c>
      <c r="Y1199" s="256"/>
    </row>
    <row r="1200" spans="1:25" ht="18" customHeight="1">
      <c r="A1200" s="218"/>
      <c r="B1200" s="217"/>
      <c r="C1200" s="217"/>
      <c r="D1200" s="217"/>
      <c r="E1200" s="219"/>
      <c r="F1200" s="217"/>
      <c r="G1200" s="219"/>
      <c r="H1200" s="91">
        <v>2200213</v>
      </c>
      <c r="I1200" s="241" t="s">
        <v>1289</v>
      </c>
      <c r="J1200" s="235"/>
      <c r="K1200" s="235"/>
      <c r="L1200" s="29">
        <v>0</v>
      </c>
      <c r="M1200" s="236"/>
      <c r="N1200" s="267"/>
      <c r="O1200" s="237"/>
      <c r="P1200" s="238"/>
      <c r="Q1200" s="190">
        <v>38000</v>
      </c>
      <c r="R1200" s="190">
        <v>32677</v>
      </c>
      <c r="S1200" s="190">
        <v>32677</v>
      </c>
      <c r="V1200" s="91" t="s">
        <v>2021</v>
      </c>
      <c r="W1200" s="190" t="s">
        <v>1945</v>
      </c>
      <c r="X1200" s="190">
        <v>996</v>
      </c>
      <c r="Y1200" s="256"/>
    </row>
    <row r="1201" spans="1:25" ht="18" customHeight="1">
      <c r="A1201" s="218"/>
      <c r="B1201" s="217"/>
      <c r="C1201" s="217"/>
      <c r="D1201" s="217"/>
      <c r="E1201" s="219"/>
      <c r="F1201" s="217"/>
      <c r="G1201" s="219"/>
      <c r="H1201" s="91">
        <v>2200214</v>
      </c>
      <c r="I1201" s="241" t="s">
        <v>1291</v>
      </c>
      <c r="J1201" s="235"/>
      <c r="K1201" s="235"/>
      <c r="L1201" s="29">
        <v>0</v>
      </c>
      <c r="M1201" s="236"/>
      <c r="N1201" s="267"/>
      <c r="O1201" s="237"/>
      <c r="P1201" s="238"/>
      <c r="Q1201" s="190">
        <v>953110</v>
      </c>
      <c r="R1201" s="190">
        <v>423638</v>
      </c>
      <c r="S1201" s="190">
        <v>346143</v>
      </c>
      <c r="V1201" s="91" t="s">
        <v>114</v>
      </c>
      <c r="W1201" s="190" t="s">
        <v>1948</v>
      </c>
      <c r="X1201" s="190">
        <v>2498</v>
      </c>
      <c r="Y1201" s="256"/>
    </row>
    <row r="1202" spans="1:25" ht="18" customHeight="1">
      <c r="A1202" s="218"/>
      <c r="B1202" s="217"/>
      <c r="C1202" s="217"/>
      <c r="D1202" s="217"/>
      <c r="E1202" s="219"/>
      <c r="F1202" s="217"/>
      <c r="G1202" s="219"/>
      <c r="H1202" s="91">
        <v>2200215</v>
      </c>
      <c r="I1202" s="241" t="s">
        <v>2022</v>
      </c>
      <c r="J1202" s="235"/>
      <c r="K1202" s="235"/>
      <c r="L1202" s="29">
        <v>0</v>
      </c>
      <c r="M1202" s="236"/>
      <c r="N1202" s="267"/>
      <c r="O1202" s="237"/>
      <c r="P1202" s="238"/>
      <c r="Q1202" s="190">
        <v>3707</v>
      </c>
      <c r="R1202" s="190">
        <v>0</v>
      </c>
      <c r="S1202" s="190">
        <v>0</v>
      </c>
      <c r="V1202" s="91" t="s">
        <v>2023</v>
      </c>
      <c r="W1202" s="190" t="s">
        <v>1951</v>
      </c>
      <c r="X1202" s="190">
        <v>4645</v>
      </c>
      <c r="Y1202" s="256"/>
    </row>
    <row r="1203" spans="1:25" ht="18" customHeight="1">
      <c r="A1203" s="218"/>
      <c r="B1203" s="217"/>
      <c r="C1203" s="217"/>
      <c r="D1203" s="217"/>
      <c r="E1203" s="219"/>
      <c r="F1203" s="217"/>
      <c r="G1203" s="219"/>
      <c r="H1203" s="91">
        <v>2200216</v>
      </c>
      <c r="I1203" s="241" t="s">
        <v>2024</v>
      </c>
      <c r="J1203" s="235"/>
      <c r="K1203" s="235"/>
      <c r="L1203" s="29">
        <v>0</v>
      </c>
      <c r="M1203" s="236"/>
      <c r="N1203" s="267"/>
      <c r="O1203" s="237"/>
      <c r="P1203" s="238"/>
      <c r="Q1203" s="190">
        <v>949403</v>
      </c>
      <c r="R1203" s="190">
        <v>423638</v>
      </c>
      <c r="S1203" s="190">
        <v>346143</v>
      </c>
      <c r="V1203" s="245" t="s">
        <v>1955</v>
      </c>
      <c r="W1203" s="190" t="s">
        <v>1954</v>
      </c>
      <c r="X1203" s="190">
        <v>1391</v>
      </c>
      <c r="Y1203" s="256"/>
    </row>
    <row r="1204" spans="1:25" ht="18" customHeight="1">
      <c r="A1204" s="218"/>
      <c r="B1204" s="217"/>
      <c r="C1204" s="217"/>
      <c r="D1204" s="217"/>
      <c r="E1204" s="219"/>
      <c r="F1204" s="217"/>
      <c r="G1204" s="219"/>
      <c r="H1204" s="91">
        <v>2200217</v>
      </c>
      <c r="I1204" s="241" t="s">
        <v>2025</v>
      </c>
      <c r="J1204" s="235"/>
      <c r="K1204" s="235"/>
      <c r="L1204" s="29">
        <v>0</v>
      </c>
      <c r="M1204" s="236"/>
      <c r="N1204" s="267"/>
      <c r="O1204" s="237"/>
      <c r="P1204" s="238"/>
      <c r="V1204" s="91" t="s">
        <v>121</v>
      </c>
      <c r="W1204" s="190" t="s">
        <v>1956</v>
      </c>
      <c r="X1204" s="190">
        <v>1154</v>
      </c>
      <c r="Y1204" s="256"/>
    </row>
    <row r="1205" spans="1:25" ht="18" customHeight="1">
      <c r="A1205" s="218"/>
      <c r="B1205" s="217"/>
      <c r="C1205" s="217"/>
      <c r="D1205" s="217"/>
      <c r="E1205" s="219"/>
      <c r="F1205" s="217"/>
      <c r="G1205" s="219"/>
      <c r="H1205" s="91">
        <v>2200250</v>
      </c>
      <c r="I1205" s="241" t="s">
        <v>2026</v>
      </c>
      <c r="J1205" s="235"/>
      <c r="K1205" s="235"/>
      <c r="L1205" s="29">
        <v>0</v>
      </c>
      <c r="M1205" s="236"/>
      <c r="N1205" s="267"/>
      <c r="O1205" s="237"/>
      <c r="P1205" s="238"/>
      <c r="V1205" s="91" t="s">
        <v>91</v>
      </c>
      <c r="W1205" s="190" t="s">
        <v>1959</v>
      </c>
      <c r="X1205" s="190">
        <v>0</v>
      </c>
      <c r="Y1205" s="256"/>
    </row>
    <row r="1206" spans="1:25" ht="18" customHeight="1">
      <c r="A1206" s="218"/>
      <c r="B1206" s="217"/>
      <c r="C1206" s="217"/>
      <c r="D1206" s="217"/>
      <c r="E1206" s="219"/>
      <c r="F1206" s="217"/>
      <c r="G1206" s="219"/>
      <c r="H1206" s="91">
        <v>2200299</v>
      </c>
      <c r="I1206" s="241" t="s">
        <v>2027</v>
      </c>
      <c r="J1206" s="235"/>
      <c r="K1206" s="235"/>
      <c r="L1206" s="29">
        <v>0</v>
      </c>
      <c r="M1206" s="236"/>
      <c r="N1206" s="267"/>
      <c r="O1206" s="237"/>
      <c r="P1206" s="238"/>
      <c r="V1206" s="91" t="s">
        <v>94</v>
      </c>
      <c r="W1206" s="190" t="s">
        <v>1961</v>
      </c>
      <c r="X1206" s="190">
        <v>569</v>
      </c>
      <c r="Y1206" s="256"/>
    </row>
    <row r="1207" spans="1:25" ht="18" customHeight="1">
      <c r="A1207" s="218"/>
      <c r="B1207" s="217"/>
      <c r="C1207" s="217"/>
      <c r="D1207" s="217"/>
      <c r="E1207" s="219"/>
      <c r="F1207" s="217"/>
      <c r="G1207" s="219"/>
      <c r="H1207" s="91">
        <v>22003</v>
      </c>
      <c r="I1207" s="241" t="s">
        <v>2028</v>
      </c>
      <c r="J1207" s="235"/>
      <c r="K1207" s="235"/>
      <c r="L1207" s="29">
        <v>0</v>
      </c>
      <c r="M1207" s="236"/>
      <c r="N1207" s="267"/>
      <c r="O1207" s="237"/>
      <c r="P1207" s="238"/>
      <c r="V1207" s="91" t="s">
        <v>2029</v>
      </c>
      <c r="W1207" s="190" t="s">
        <v>1963</v>
      </c>
      <c r="X1207" s="190">
        <v>0</v>
      </c>
      <c r="Y1207" s="256"/>
    </row>
    <row r="1208" spans="1:25" ht="18" customHeight="1">
      <c r="A1208" s="218"/>
      <c r="B1208" s="217"/>
      <c r="C1208" s="217"/>
      <c r="D1208" s="217"/>
      <c r="E1208" s="219"/>
      <c r="F1208" s="217"/>
      <c r="G1208" s="219"/>
      <c r="H1208" s="91">
        <v>2200301</v>
      </c>
      <c r="I1208" s="241" t="s">
        <v>2030</v>
      </c>
      <c r="J1208" s="235"/>
      <c r="K1208" s="235"/>
      <c r="L1208" s="29">
        <v>0</v>
      </c>
      <c r="M1208" s="236"/>
      <c r="N1208" s="267"/>
      <c r="O1208" s="237"/>
      <c r="P1208" s="238"/>
      <c r="V1208" s="91" t="s">
        <v>2031</v>
      </c>
      <c r="W1208" s="190" t="s">
        <v>1965</v>
      </c>
      <c r="X1208" s="190">
        <v>400</v>
      </c>
      <c r="Y1208" s="256"/>
    </row>
    <row r="1209" spans="1:25" ht="18" customHeight="1">
      <c r="A1209" s="218"/>
      <c r="B1209" s="217"/>
      <c r="C1209" s="217"/>
      <c r="D1209" s="217"/>
      <c r="E1209" s="219"/>
      <c r="F1209" s="217"/>
      <c r="G1209" s="219"/>
      <c r="H1209" s="91">
        <v>2200302</v>
      </c>
      <c r="I1209" s="241" t="s">
        <v>2032</v>
      </c>
      <c r="J1209" s="235"/>
      <c r="K1209" s="235"/>
      <c r="L1209" s="29">
        <v>0</v>
      </c>
      <c r="M1209" s="236"/>
      <c r="N1209" s="267"/>
      <c r="O1209" s="237"/>
      <c r="P1209" s="238"/>
      <c r="V1209" s="91" t="s">
        <v>2033</v>
      </c>
      <c r="W1209" s="190" t="s">
        <v>1967</v>
      </c>
      <c r="X1209" s="190">
        <v>11596</v>
      </c>
      <c r="Y1209" s="256"/>
    </row>
    <row r="1210" spans="1:25" ht="18" customHeight="1">
      <c r="A1210" s="218"/>
      <c r="B1210" s="217"/>
      <c r="C1210" s="217"/>
      <c r="D1210" s="217"/>
      <c r="E1210" s="219"/>
      <c r="F1210" s="217"/>
      <c r="G1210" s="219"/>
      <c r="H1210" s="91">
        <v>2200303</v>
      </c>
      <c r="I1210" s="241" t="s">
        <v>2034</v>
      </c>
      <c r="J1210" s="235"/>
      <c r="K1210" s="235"/>
      <c r="L1210" s="29">
        <v>0</v>
      </c>
      <c r="M1210" s="236"/>
      <c r="N1210" s="267"/>
      <c r="O1210" s="237"/>
      <c r="P1210" s="238"/>
      <c r="V1210" s="91" t="s">
        <v>2035</v>
      </c>
      <c r="W1210" s="190" t="s">
        <v>48</v>
      </c>
      <c r="X1210" s="190">
        <v>1343875.89</v>
      </c>
      <c r="Y1210" s="256"/>
    </row>
    <row r="1211" spans="1:25" ht="18" customHeight="1">
      <c r="A1211" s="218"/>
      <c r="B1211" s="217"/>
      <c r="C1211" s="217"/>
      <c r="D1211" s="217"/>
      <c r="E1211" s="219"/>
      <c r="F1211" s="217"/>
      <c r="G1211" s="219"/>
      <c r="H1211" s="91">
        <v>2200304</v>
      </c>
      <c r="I1211" s="241" t="s">
        <v>1326</v>
      </c>
      <c r="J1211" s="235"/>
      <c r="K1211" s="235"/>
      <c r="L1211" s="29">
        <v>0</v>
      </c>
      <c r="M1211" s="236"/>
      <c r="N1211" s="267"/>
      <c r="O1211" s="237"/>
      <c r="P1211" s="238"/>
      <c r="V1211" s="91" t="s">
        <v>2036</v>
      </c>
      <c r="W1211" s="190" t="s">
        <v>1972</v>
      </c>
      <c r="X1211" s="190">
        <v>1161003.81</v>
      </c>
      <c r="Y1211" s="256"/>
    </row>
    <row r="1212" spans="1:25" ht="18" customHeight="1">
      <c r="A1212" s="218"/>
      <c r="B1212" s="217"/>
      <c r="C1212" s="217"/>
      <c r="D1212" s="217"/>
      <c r="E1212" s="219"/>
      <c r="F1212" s="217"/>
      <c r="G1212" s="219"/>
      <c r="H1212" s="91">
        <v>2200305</v>
      </c>
      <c r="I1212" s="241" t="s">
        <v>2037</v>
      </c>
      <c r="J1212" s="235"/>
      <c r="K1212" s="235"/>
      <c r="L1212" s="29">
        <v>0</v>
      </c>
      <c r="M1212" s="236"/>
      <c r="N1212" s="267"/>
      <c r="O1212" s="237"/>
      <c r="P1212" s="238"/>
      <c r="V1212" s="91" t="s">
        <v>2038</v>
      </c>
      <c r="W1212" s="190" t="s">
        <v>1975</v>
      </c>
      <c r="X1212" s="190">
        <v>0</v>
      </c>
      <c r="Y1212" s="256"/>
    </row>
    <row r="1213" spans="1:25" ht="18" customHeight="1">
      <c r="A1213" s="218"/>
      <c r="B1213" s="217"/>
      <c r="C1213" s="217"/>
      <c r="D1213" s="217"/>
      <c r="E1213" s="219"/>
      <c r="F1213" s="217"/>
      <c r="G1213" s="219"/>
      <c r="H1213" s="91">
        <v>2200306</v>
      </c>
      <c r="I1213" s="229" t="s">
        <v>2039</v>
      </c>
      <c r="J1213" s="235"/>
      <c r="K1213" s="29"/>
      <c r="L1213" s="29">
        <v>0</v>
      </c>
      <c r="M1213" s="236"/>
      <c r="N1213" s="267"/>
      <c r="O1213" s="237"/>
      <c r="P1213" s="238"/>
      <c r="V1213" s="91" t="s">
        <v>2040</v>
      </c>
      <c r="W1213" s="190" t="s">
        <v>1978</v>
      </c>
      <c r="X1213" s="190">
        <v>0</v>
      </c>
      <c r="Y1213" s="257"/>
    </row>
    <row r="1214" spans="1:25" ht="18" customHeight="1">
      <c r="A1214" s="218"/>
      <c r="B1214" s="217"/>
      <c r="C1214" s="217"/>
      <c r="D1214" s="217"/>
      <c r="E1214" s="219"/>
      <c r="F1214" s="217"/>
      <c r="G1214" s="219"/>
      <c r="H1214" s="91">
        <v>2200350</v>
      </c>
      <c r="I1214" s="241" t="s">
        <v>1287</v>
      </c>
      <c r="J1214" s="235"/>
      <c r="K1214" s="235"/>
      <c r="L1214" s="29">
        <v>0</v>
      </c>
      <c r="M1214" s="236"/>
      <c r="N1214" s="267"/>
      <c r="O1214" s="237"/>
      <c r="P1214" s="238"/>
      <c r="V1214" s="91" t="s">
        <v>2041</v>
      </c>
      <c r="W1214" s="190" t="s">
        <v>1981</v>
      </c>
      <c r="X1214" s="190">
        <v>471.41</v>
      </c>
      <c r="Y1214" s="256"/>
    </row>
    <row r="1215" spans="1:25" ht="18" customHeight="1">
      <c r="A1215" s="218"/>
      <c r="B1215" s="217"/>
      <c r="C1215" s="217"/>
      <c r="D1215" s="217"/>
      <c r="E1215" s="219"/>
      <c r="F1215" s="217"/>
      <c r="G1215" s="219"/>
      <c r="H1215" s="91">
        <v>2200399</v>
      </c>
      <c r="I1215" s="241" t="s">
        <v>1289</v>
      </c>
      <c r="J1215" s="235"/>
      <c r="K1215" s="235"/>
      <c r="L1215" s="29">
        <v>0</v>
      </c>
      <c r="M1215" s="236"/>
      <c r="N1215" s="267"/>
      <c r="O1215" s="237"/>
      <c r="P1215" s="238"/>
      <c r="V1215" s="91" t="s">
        <v>2042</v>
      </c>
      <c r="W1215" s="190" t="s">
        <v>1984</v>
      </c>
      <c r="X1215" s="190">
        <v>0</v>
      </c>
      <c r="Y1215" s="256"/>
    </row>
    <row r="1216" spans="1:25" ht="18" customHeight="1">
      <c r="A1216" s="218"/>
      <c r="B1216" s="217"/>
      <c r="C1216" s="217"/>
      <c r="D1216" s="217"/>
      <c r="E1216" s="219"/>
      <c r="F1216" s="217"/>
      <c r="G1216" s="219"/>
      <c r="H1216" s="91">
        <v>22004</v>
      </c>
      <c r="I1216" s="241" t="s">
        <v>1291</v>
      </c>
      <c r="J1216" s="235"/>
      <c r="K1216" s="235"/>
      <c r="L1216" s="29">
        <v>0</v>
      </c>
      <c r="M1216" s="236"/>
      <c r="N1216" s="267"/>
      <c r="O1216" s="237"/>
      <c r="P1216" s="238"/>
      <c r="V1216" s="245" t="s">
        <v>1957</v>
      </c>
      <c r="W1216" s="190" t="s">
        <v>1987</v>
      </c>
      <c r="X1216" s="190">
        <v>0</v>
      </c>
      <c r="Y1216" s="256"/>
    </row>
    <row r="1217" spans="1:25" ht="18" customHeight="1">
      <c r="A1217" s="218"/>
      <c r="B1217" s="217"/>
      <c r="C1217" s="217"/>
      <c r="D1217" s="217"/>
      <c r="E1217" s="219"/>
      <c r="F1217" s="217"/>
      <c r="G1217" s="219"/>
      <c r="H1217" s="91">
        <v>2200401</v>
      </c>
      <c r="I1217" s="241" t="s">
        <v>2043</v>
      </c>
      <c r="J1217" s="235"/>
      <c r="K1217" s="235"/>
      <c r="L1217" s="29">
        <v>0</v>
      </c>
      <c r="M1217" s="236"/>
      <c r="N1217" s="267"/>
      <c r="O1217" s="237"/>
      <c r="P1217" s="238"/>
      <c r="V1217" s="91" t="s">
        <v>121</v>
      </c>
      <c r="W1217" s="190" t="s">
        <v>1990</v>
      </c>
      <c r="X1217" s="190">
        <v>0</v>
      </c>
      <c r="Y1217" s="256"/>
    </row>
    <row r="1218" spans="1:25" ht="18" customHeight="1">
      <c r="A1218" s="218"/>
      <c r="B1218" s="217"/>
      <c r="C1218" s="217"/>
      <c r="D1218" s="217"/>
      <c r="E1218" s="219"/>
      <c r="F1218" s="217"/>
      <c r="G1218" s="219"/>
      <c r="H1218" s="91">
        <v>2200402</v>
      </c>
      <c r="I1218" s="241" t="s">
        <v>2044</v>
      </c>
      <c r="J1218" s="235"/>
      <c r="K1218" s="235"/>
      <c r="L1218" s="29">
        <v>0</v>
      </c>
      <c r="M1218" s="236"/>
      <c r="N1218" s="267"/>
      <c r="O1218" s="237"/>
      <c r="P1218" s="238"/>
      <c r="V1218" s="91" t="s">
        <v>91</v>
      </c>
      <c r="W1218" s="190" t="s">
        <v>1993</v>
      </c>
      <c r="X1218" s="190">
        <v>0</v>
      </c>
      <c r="Y1218" s="256"/>
    </row>
    <row r="1219" spans="1:25" ht="18" customHeight="1">
      <c r="A1219" s="218"/>
      <c r="B1219" s="217"/>
      <c r="C1219" s="217"/>
      <c r="D1219" s="217"/>
      <c r="E1219" s="219"/>
      <c r="F1219" s="217"/>
      <c r="G1219" s="219"/>
      <c r="H1219" s="91">
        <v>2200403</v>
      </c>
      <c r="I1219" s="241" t="s">
        <v>2045</v>
      </c>
      <c r="J1219" s="235"/>
      <c r="K1219" s="235"/>
      <c r="L1219" s="29">
        <v>0</v>
      </c>
      <c r="M1219" s="236"/>
      <c r="N1219" s="267"/>
      <c r="O1219" s="237"/>
      <c r="P1219" s="238"/>
      <c r="V1219" s="91" t="s">
        <v>94</v>
      </c>
      <c r="W1219" s="190" t="s">
        <v>1996</v>
      </c>
      <c r="X1219" s="190">
        <v>1160532.4</v>
      </c>
      <c r="Y1219" s="256"/>
    </row>
    <row r="1220" spans="1:25" ht="18" customHeight="1">
      <c r="A1220" s="218"/>
      <c r="B1220" s="217"/>
      <c r="C1220" s="217"/>
      <c r="D1220" s="217"/>
      <c r="E1220" s="219"/>
      <c r="F1220" s="217"/>
      <c r="G1220" s="219"/>
      <c r="H1220" s="91">
        <v>2200404</v>
      </c>
      <c r="I1220" s="241" t="s">
        <v>2046</v>
      </c>
      <c r="J1220" s="235"/>
      <c r="K1220" s="235"/>
      <c r="L1220" s="29">
        <v>0</v>
      </c>
      <c r="M1220" s="236"/>
      <c r="N1220" s="267"/>
      <c r="O1220" s="237"/>
      <c r="P1220" s="238"/>
      <c r="V1220" s="91" t="s">
        <v>2047</v>
      </c>
      <c r="W1220" s="190" t="s">
        <v>1999</v>
      </c>
      <c r="X1220" s="190">
        <v>161357.7</v>
      </c>
      <c r="Y1220" s="256"/>
    </row>
    <row r="1221" spans="1:25" ht="18" customHeight="1">
      <c r="A1221" s="218"/>
      <c r="B1221" s="217"/>
      <c r="C1221" s="217"/>
      <c r="D1221" s="217"/>
      <c r="E1221" s="219"/>
      <c r="F1221" s="217"/>
      <c r="G1221" s="219"/>
      <c r="H1221" s="91">
        <v>2200405</v>
      </c>
      <c r="I1221" s="241" t="s">
        <v>2048</v>
      </c>
      <c r="J1221" s="235"/>
      <c r="K1221" s="235"/>
      <c r="L1221" s="29">
        <v>0</v>
      </c>
      <c r="M1221" s="236"/>
      <c r="N1221" s="267"/>
      <c r="O1221" s="237"/>
      <c r="P1221" s="238"/>
      <c r="V1221" s="91" t="s">
        <v>2049</v>
      </c>
      <c r="W1221" s="190" t="s">
        <v>2002</v>
      </c>
      <c r="X1221" s="190">
        <v>68816.65</v>
      </c>
      <c r="Y1221" s="256"/>
    </row>
    <row r="1222" spans="1:25" ht="18" customHeight="1">
      <c r="A1222" s="218"/>
      <c r="B1222" s="217"/>
      <c r="C1222" s="217"/>
      <c r="D1222" s="217"/>
      <c r="E1222" s="219"/>
      <c r="F1222" s="217"/>
      <c r="G1222" s="219"/>
      <c r="H1222" s="91">
        <v>2200406</v>
      </c>
      <c r="I1222" s="241" t="s">
        <v>2050</v>
      </c>
      <c r="J1222" s="235"/>
      <c r="K1222" s="235"/>
      <c r="L1222" s="29">
        <v>0</v>
      </c>
      <c r="M1222" s="236"/>
      <c r="N1222" s="267"/>
      <c r="O1222" s="237"/>
      <c r="P1222" s="238"/>
      <c r="V1222" s="91" t="s">
        <v>2051</v>
      </c>
      <c r="W1222" s="190" t="s">
        <v>2005</v>
      </c>
      <c r="X1222" s="190">
        <v>0</v>
      </c>
      <c r="Y1222" s="256"/>
    </row>
    <row r="1223" spans="1:25" ht="18" customHeight="1">
      <c r="A1223" s="218"/>
      <c r="B1223" s="217"/>
      <c r="C1223" s="217"/>
      <c r="D1223" s="217"/>
      <c r="E1223" s="219"/>
      <c r="F1223" s="217"/>
      <c r="G1223" s="219"/>
      <c r="H1223" s="91">
        <v>2200407</v>
      </c>
      <c r="I1223" s="241" t="s">
        <v>2052</v>
      </c>
      <c r="J1223" s="235"/>
      <c r="K1223" s="235"/>
      <c r="L1223" s="29">
        <v>0</v>
      </c>
      <c r="M1223" s="236"/>
      <c r="N1223" s="267"/>
      <c r="O1223" s="237"/>
      <c r="P1223" s="238"/>
      <c r="V1223" s="91" t="s">
        <v>2053</v>
      </c>
      <c r="W1223" s="190" t="s">
        <v>2008</v>
      </c>
      <c r="X1223" s="190">
        <v>92541.29</v>
      </c>
      <c r="Y1223" s="256"/>
    </row>
    <row r="1224" spans="1:25" ht="18" customHeight="1">
      <c r="A1224" s="218"/>
      <c r="B1224" s="217"/>
      <c r="C1224" s="217"/>
      <c r="D1224" s="217"/>
      <c r="E1224" s="219"/>
      <c r="F1224" s="217"/>
      <c r="G1224" s="219"/>
      <c r="H1224" s="91">
        <v>2200408</v>
      </c>
      <c r="I1224" s="241" t="s">
        <v>2054</v>
      </c>
      <c r="J1224" s="235"/>
      <c r="K1224" s="235"/>
      <c r="L1224" s="29">
        <v>0</v>
      </c>
      <c r="M1224" s="236"/>
      <c r="N1224" s="267"/>
      <c r="O1224" s="237"/>
      <c r="P1224" s="238"/>
      <c r="V1224" s="91" t="s">
        <v>2055</v>
      </c>
      <c r="W1224" s="190" t="s">
        <v>2010</v>
      </c>
      <c r="X1224" s="190">
        <v>21514</v>
      </c>
      <c r="Y1224" s="256"/>
    </row>
    <row r="1225" spans="1:25" ht="18" customHeight="1">
      <c r="A1225" s="218"/>
      <c r="B1225" s="217"/>
      <c r="C1225" s="217"/>
      <c r="D1225" s="217"/>
      <c r="E1225" s="219"/>
      <c r="F1225" s="217"/>
      <c r="G1225" s="219"/>
      <c r="H1225" s="91">
        <v>2200409</v>
      </c>
      <c r="I1225" s="241" t="s">
        <v>1326</v>
      </c>
      <c r="J1225" s="235"/>
      <c r="K1225" s="235"/>
      <c r="L1225" s="29">
        <v>0</v>
      </c>
      <c r="M1225" s="236"/>
      <c r="N1225" s="267"/>
      <c r="O1225" s="237"/>
      <c r="P1225" s="238"/>
      <c r="V1225" s="91" t="s">
        <v>2056</v>
      </c>
      <c r="W1225" s="190" t="s">
        <v>2013</v>
      </c>
      <c r="X1225" s="190">
        <v>0</v>
      </c>
      <c r="Y1225" s="256"/>
    </row>
    <row r="1226" spans="1:25" ht="18" customHeight="1">
      <c r="A1226" s="218"/>
      <c r="B1226" s="217"/>
      <c r="C1226" s="217"/>
      <c r="D1226" s="217"/>
      <c r="E1226" s="219"/>
      <c r="F1226" s="217"/>
      <c r="G1226" s="219"/>
      <c r="H1226" s="91">
        <v>2200410</v>
      </c>
      <c r="I1226" s="241" t="s">
        <v>2057</v>
      </c>
      <c r="J1226" s="235"/>
      <c r="K1226" s="235"/>
      <c r="L1226" s="29">
        <v>0</v>
      </c>
      <c r="M1226" s="236"/>
      <c r="N1226" s="267"/>
      <c r="O1226" s="237"/>
      <c r="P1226" s="238"/>
      <c r="V1226" s="91" t="s">
        <v>2058</v>
      </c>
      <c r="W1226" s="190" t="s">
        <v>2015</v>
      </c>
      <c r="X1226" s="190">
        <v>8539</v>
      </c>
      <c r="Y1226" s="256"/>
    </row>
    <row r="1227" spans="1:25" ht="18" customHeight="1">
      <c r="A1227" s="218"/>
      <c r="B1227" s="217"/>
      <c r="C1227" s="217"/>
      <c r="D1227" s="217"/>
      <c r="E1227" s="219"/>
      <c r="F1227" s="217"/>
      <c r="G1227" s="219"/>
      <c r="H1227" s="91">
        <v>2200450</v>
      </c>
      <c r="I1227" s="229" t="s">
        <v>2059</v>
      </c>
      <c r="J1227" s="29"/>
      <c r="K1227" s="235"/>
      <c r="L1227" s="29">
        <v>0</v>
      </c>
      <c r="M1227" s="236"/>
      <c r="N1227" s="267"/>
      <c r="O1227" s="237"/>
      <c r="P1227" s="238"/>
      <c r="V1227" s="91" t="s">
        <v>2060</v>
      </c>
      <c r="W1227" s="190" t="s">
        <v>2017</v>
      </c>
      <c r="X1227" s="190">
        <v>12975</v>
      </c>
      <c r="Y1227" s="256"/>
    </row>
    <row r="1228" spans="1:25" ht="18" customHeight="1">
      <c r="A1228" s="218"/>
      <c r="B1228" s="217"/>
      <c r="C1228" s="217"/>
      <c r="D1228" s="217"/>
      <c r="E1228" s="219"/>
      <c r="F1228" s="217"/>
      <c r="G1228" s="219"/>
      <c r="H1228" s="91">
        <v>2200499</v>
      </c>
      <c r="I1228" s="241" t="s">
        <v>2061</v>
      </c>
      <c r="J1228" s="235"/>
      <c r="K1228" s="235"/>
      <c r="L1228" s="29">
        <v>0</v>
      </c>
      <c r="M1228" s="236"/>
      <c r="N1228" s="267"/>
      <c r="O1228" s="237"/>
      <c r="P1228" s="238"/>
      <c r="V1228" s="91" t="s">
        <v>2062</v>
      </c>
      <c r="W1228" s="190" t="s">
        <v>50</v>
      </c>
      <c r="X1228" s="190">
        <v>85915.6</v>
      </c>
      <c r="Y1228" s="256"/>
    </row>
    <row r="1229" spans="1:25" ht="18" customHeight="1">
      <c r="A1229" s="218"/>
      <c r="B1229" s="217"/>
      <c r="C1229" s="217"/>
      <c r="D1229" s="217"/>
      <c r="E1229" s="219"/>
      <c r="F1229" s="217"/>
      <c r="G1229" s="219"/>
      <c r="H1229" s="91">
        <v>22005</v>
      </c>
      <c r="I1229" s="241" t="s">
        <v>2063</v>
      </c>
      <c r="J1229" s="235"/>
      <c r="K1229" s="235"/>
      <c r="L1229" s="243">
        <v>0</v>
      </c>
      <c r="M1229" s="236"/>
      <c r="N1229" s="267"/>
      <c r="O1229" s="237"/>
      <c r="P1229" s="238"/>
      <c r="V1229" s="91" t="s">
        <v>2064</v>
      </c>
      <c r="W1229" s="190" t="s">
        <v>2018</v>
      </c>
      <c r="X1229" s="190">
        <v>119</v>
      </c>
      <c r="Y1229" s="256"/>
    </row>
    <row r="1230" spans="1:25" ht="18" customHeight="1">
      <c r="A1230" s="218"/>
      <c r="B1230" s="217"/>
      <c r="C1230" s="217"/>
      <c r="D1230" s="217"/>
      <c r="E1230" s="219"/>
      <c r="F1230" s="217"/>
      <c r="G1230" s="219"/>
      <c r="H1230" s="91">
        <v>2200501</v>
      </c>
      <c r="I1230" s="241" t="s">
        <v>2065</v>
      </c>
      <c r="J1230" s="235"/>
      <c r="K1230" s="235"/>
      <c r="L1230" s="29">
        <v>0</v>
      </c>
      <c r="M1230" s="236"/>
      <c r="N1230" s="267"/>
      <c r="O1230" s="237"/>
      <c r="P1230" s="238"/>
      <c r="V1230" s="91" t="s">
        <v>2066</v>
      </c>
      <c r="W1230" s="190" t="s">
        <v>1287</v>
      </c>
      <c r="X1230" s="190">
        <v>0</v>
      </c>
      <c r="Y1230" s="256"/>
    </row>
    <row r="1231" spans="1:25" ht="18" customHeight="1">
      <c r="A1231" s="218"/>
      <c r="B1231" s="217"/>
      <c r="C1231" s="217"/>
      <c r="D1231" s="217"/>
      <c r="E1231" s="219"/>
      <c r="F1231" s="217"/>
      <c r="G1231" s="219"/>
      <c r="H1231" s="91">
        <v>2200502</v>
      </c>
      <c r="I1231" s="241" t="s">
        <v>2067</v>
      </c>
      <c r="J1231" s="235"/>
      <c r="K1231" s="235"/>
      <c r="L1231" s="29">
        <v>0</v>
      </c>
      <c r="M1231" s="236"/>
      <c r="N1231" s="267"/>
      <c r="O1231" s="237"/>
      <c r="P1231" s="238"/>
      <c r="V1231" s="91" t="s">
        <v>2068</v>
      </c>
      <c r="W1231" s="190" t="s">
        <v>1289</v>
      </c>
      <c r="X1231" s="190">
        <v>0</v>
      </c>
      <c r="Y1231" s="256"/>
    </row>
    <row r="1232" spans="1:25" ht="18" customHeight="1">
      <c r="A1232" s="218"/>
      <c r="B1232" s="217"/>
      <c r="C1232" s="217"/>
      <c r="D1232" s="217"/>
      <c r="E1232" s="219"/>
      <c r="F1232" s="217"/>
      <c r="G1232" s="219"/>
      <c r="H1232" s="91">
        <v>2200503</v>
      </c>
      <c r="I1232" s="241" t="s">
        <v>2069</v>
      </c>
      <c r="J1232" s="235"/>
      <c r="K1232" s="235"/>
      <c r="L1232" s="29">
        <v>0</v>
      </c>
      <c r="M1232" s="236"/>
      <c r="N1232" s="267"/>
      <c r="O1232" s="237"/>
      <c r="P1232" s="238"/>
      <c r="V1232" s="245" t="s">
        <v>2070</v>
      </c>
      <c r="W1232" s="190" t="s">
        <v>1291</v>
      </c>
      <c r="X1232" s="190">
        <v>0</v>
      </c>
      <c r="Y1232" s="256"/>
    </row>
    <row r="1233" spans="1:25" ht="18" customHeight="1">
      <c r="A1233" s="218"/>
      <c r="B1233" s="217"/>
      <c r="C1233" s="217"/>
      <c r="D1233" s="217"/>
      <c r="E1233" s="219"/>
      <c r="F1233" s="217"/>
      <c r="G1233" s="219"/>
      <c r="H1233" s="91">
        <v>2200504</v>
      </c>
      <c r="I1233" s="229" t="s">
        <v>2071</v>
      </c>
      <c r="J1233" s="235"/>
      <c r="K1233" s="29"/>
      <c r="L1233" s="29">
        <v>0</v>
      </c>
      <c r="M1233" s="236"/>
      <c r="N1233" s="267"/>
      <c r="O1233" s="237"/>
      <c r="P1233" s="238"/>
      <c r="V1233" s="245" t="s">
        <v>1962</v>
      </c>
      <c r="W1233" s="190" t="s">
        <v>2022</v>
      </c>
      <c r="X1233" s="190">
        <v>0</v>
      </c>
      <c r="Y1233" s="257"/>
    </row>
    <row r="1234" spans="1:25" ht="18" customHeight="1">
      <c r="A1234" s="218"/>
      <c r="B1234" s="217"/>
      <c r="C1234" s="217"/>
      <c r="D1234" s="217"/>
      <c r="E1234" s="219"/>
      <c r="F1234" s="217"/>
      <c r="G1234" s="219"/>
      <c r="H1234" s="91">
        <v>2200505</v>
      </c>
      <c r="I1234" s="241" t="s">
        <v>2072</v>
      </c>
      <c r="J1234" s="235"/>
      <c r="K1234" s="235"/>
      <c r="L1234" s="29">
        <v>0</v>
      </c>
      <c r="M1234" s="236"/>
      <c r="N1234" s="267"/>
      <c r="O1234" s="237"/>
      <c r="P1234" s="238"/>
      <c r="V1234" s="245" t="s">
        <v>1964</v>
      </c>
      <c r="W1234" s="190" t="s">
        <v>2024</v>
      </c>
      <c r="X1234" s="190">
        <v>0</v>
      </c>
      <c r="Y1234" s="260"/>
    </row>
    <row r="1235" spans="1:25" ht="18" customHeight="1">
      <c r="A1235" s="218"/>
      <c r="B1235" s="217"/>
      <c r="C1235" s="217"/>
      <c r="D1235" s="217"/>
      <c r="E1235" s="219"/>
      <c r="F1235" s="217"/>
      <c r="G1235" s="219"/>
      <c r="H1235" s="91">
        <v>2200506</v>
      </c>
      <c r="I1235" s="241" t="s">
        <v>2073</v>
      </c>
      <c r="J1235" s="235"/>
      <c r="K1235" s="235"/>
      <c r="L1235" s="29">
        <v>0</v>
      </c>
      <c r="M1235" s="236"/>
      <c r="N1235" s="267"/>
      <c r="O1235" s="237"/>
      <c r="P1235" s="238"/>
      <c r="V1235" s="91" t="s">
        <v>2074</v>
      </c>
      <c r="W1235" s="190" t="s">
        <v>2025</v>
      </c>
      <c r="X1235" s="190">
        <v>0</v>
      </c>
      <c r="Y1235" s="256"/>
    </row>
    <row r="1236" spans="1:25" ht="18" customHeight="1">
      <c r="A1236" s="218"/>
      <c r="B1236" s="217"/>
      <c r="C1236" s="217"/>
      <c r="D1236" s="217"/>
      <c r="E1236" s="219"/>
      <c r="F1236" s="217"/>
      <c r="G1236" s="219"/>
      <c r="H1236" s="91">
        <v>2200507</v>
      </c>
      <c r="I1236" s="241" t="s">
        <v>2075</v>
      </c>
      <c r="J1236" s="235"/>
      <c r="K1236" s="235"/>
      <c r="L1236" s="29">
        <v>0</v>
      </c>
      <c r="M1236" s="236"/>
      <c r="N1236" s="267"/>
      <c r="O1236" s="237"/>
      <c r="P1236" s="238"/>
      <c r="V1236" s="91" t="s">
        <v>2076</v>
      </c>
      <c r="W1236" s="190" t="s">
        <v>2026</v>
      </c>
      <c r="X1236" s="190">
        <v>0</v>
      </c>
      <c r="Y1236" s="256"/>
    </row>
    <row r="1237" spans="1:25" ht="18" customHeight="1">
      <c r="A1237" s="218"/>
      <c r="B1237" s="217"/>
      <c r="C1237" s="217"/>
      <c r="D1237" s="217"/>
      <c r="E1237" s="219"/>
      <c r="F1237" s="217"/>
      <c r="G1237" s="219"/>
      <c r="H1237" s="91">
        <v>2200508</v>
      </c>
      <c r="I1237" s="241" t="s">
        <v>2077</v>
      </c>
      <c r="J1237" s="235"/>
      <c r="K1237" s="235"/>
      <c r="L1237" s="29">
        <v>0</v>
      </c>
      <c r="M1237" s="236"/>
      <c r="N1237" s="267"/>
      <c r="O1237" s="237"/>
      <c r="P1237" s="238"/>
      <c r="V1237" s="91" t="s">
        <v>2078</v>
      </c>
      <c r="W1237" s="190" t="s">
        <v>2027</v>
      </c>
      <c r="X1237" s="190">
        <v>0</v>
      </c>
      <c r="Y1237" s="256"/>
    </row>
    <row r="1238" spans="1:25" ht="18" customHeight="1">
      <c r="A1238" s="218"/>
      <c r="B1238" s="217"/>
      <c r="C1238" s="217"/>
      <c r="D1238" s="217"/>
      <c r="E1238" s="219"/>
      <c r="F1238" s="217"/>
      <c r="G1238" s="219"/>
      <c r="H1238" s="91">
        <v>2200509</v>
      </c>
      <c r="I1238" s="241" t="s">
        <v>2079</v>
      </c>
      <c r="J1238" s="235"/>
      <c r="K1238" s="235"/>
      <c r="L1238" s="29">
        <v>0</v>
      </c>
      <c r="M1238" s="236"/>
      <c r="N1238" s="267"/>
      <c r="O1238" s="237"/>
      <c r="P1238" s="238"/>
      <c r="V1238" s="91" t="s">
        <v>2080</v>
      </c>
      <c r="W1238" s="190" t="s">
        <v>2028</v>
      </c>
      <c r="X1238" s="190">
        <v>0</v>
      </c>
      <c r="Y1238" s="256"/>
    </row>
    <row r="1239" spans="1:25" ht="18" customHeight="1">
      <c r="A1239" s="218"/>
      <c r="B1239" s="217"/>
      <c r="C1239" s="217"/>
      <c r="D1239" s="217"/>
      <c r="E1239" s="219"/>
      <c r="F1239" s="217"/>
      <c r="G1239" s="219"/>
      <c r="H1239" s="91">
        <v>2200510</v>
      </c>
      <c r="I1239" s="241" t="s">
        <v>2081</v>
      </c>
      <c r="J1239" s="235"/>
      <c r="K1239" s="235"/>
      <c r="L1239" s="29">
        <v>0</v>
      </c>
      <c r="M1239" s="236"/>
      <c r="N1239" s="267"/>
      <c r="O1239" s="237"/>
      <c r="P1239" s="238"/>
      <c r="V1239" s="91" t="s">
        <v>2082</v>
      </c>
      <c r="W1239" s="190" t="s">
        <v>2030</v>
      </c>
      <c r="X1239" s="190">
        <v>0</v>
      </c>
      <c r="Y1239" s="256"/>
    </row>
    <row r="1240" spans="1:25" ht="18" customHeight="1">
      <c r="A1240" s="218"/>
      <c r="B1240" s="217"/>
      <c r="C1240" s="217"/>
      <c r="D1240" s="217"/>
      <c r="E1240" s="219"/>
      <c r="F1240" s="217"/>
      <c r="G1240" s="219"/>
      <c r="H1240" s="91">
        <v>2200511</v>
      </c>
      <c r="I1240" s="241" t="s">
        <v>2083</v>
      </c>
      <c r="J1240" s="235"/>
      <c r="K1240" s="235"/>
      <c r="L1240" s="29">
        <v>0</v>
      </c>
      <c r="M1240" s="236"/>
      <c r="N1240" s="267"/>
      <c r="O1240" s="237"/>
      <c r="P1240" s="238"/>
      <c r="V1240" s="91" t="s">
        <v>2084</v>
      </c>
      <c r="W1240" s="190" t="s">
        <v>2032</v>
      </c>
      <c r="X1240" s="190">
        <v>0</v>
      </c>
      <c r="Y1240" s="256"/>
    </row>
    <row r="1241" spans="1:25" ht="18" customHeight="1">
      <c r="A1241" s="218"/>
      <c r="B1241" s="217"/>
      <c r="C1241" s="217"/>
      <c r="D1241" s="217"/>
      <c r="E1241" s="219"/>
      <c r="F1241" s="217"/>
      <c r="G1241" s="219"/>
      <c r="H1241" s="91">
        <v>2200512</v>
      </c>
      <c r="I1241" s="241" t="s">
        <v>2085</v>
      </c>
      <c r="J1241" s="235"/>
      <c r="K1241" s="235"/>
      <c r="L1241" s="29">
        <v>0</v>
      </c>
      <c r="M1241" s="236"/>
      <c r="N1241" s="267"/>
      <c r="O1241" s="237"/>
      <c r="P1241" s="238"/>
      <c r="V1241" s="91" t="s">
        <v>2086</v>
      </c>
      <c r="W1241" s="190" t="s">
        <v>2034</v>
      </c>
      <c r="X1241" s="190">
        <v>0</v>
      </c>
      <c r="Y1241" s="256"/>
    </row>
    <row r="1242" spans="1:25" ht="18" customHeight="1">
      <c r="A1242" s="218"/>
      <c r="B1242" s="217"/>
      <c r="C1242" s="217"/>
      <c r="D1242" s="217"/>
      <c r="E1242" s="219"/>
      <c r="F1242" s="217"/>
      <c r="G1242" s="219"/>
      <c r="H1242" s="91">
        <v>2200513</v>
      </c>
      <c r="I1242" s="241" t="s">
        <v>2087</v>
      </c>
      <c r="J1242" s="235"/>
      <c r="K1242" s="235"/>
      <c r="L1242" s="29">
        <v>0</v>
      </c>
      <c r="M1242" s="236"/>
      <c r="N1242" s="267"/>
      <c r="O1242" s="237"/>
      <c r="P1242" s="238"/>
      <c r="V1242" s="91" t="s">
        <v>2088</v>
      </c>
      <c r="W1242" s="190" t="s">
        <v>1326</v>
      </c>
      <c r="X1242" s="190">
        <v>0</v>
      </c>
      <c r="Y1242" s="256"/>
    </row>
    <row r="1243" spans="1:25" ht="18" customHeight="1">
      <c r="A1243" s="218"/>
      <c r="B1243" s="217"/>
      <c r="C1243" s="217"/>
      <c r="D1243" s="217"/>
      <c r="E1243" s="219"/>
      <c r="F1243" s="217"/>
      <c r="G1243" s="219"/>
      <c r="H1243" s="91">
        <v>2200514</v>
      </c>
      <c r="I1243" s="241" t="s">
        <v>2089</v>
      </c>
      <c r="J1243" s="235"/>
      <c r="K1243" s="235"/>
      <c r="L1243" s="29">
        <v>0</v>
      </c>
      <c r="M1243" s="236"/>
      <c r="N1243" s="267"/>
      <c r="O1243" s="237"/>
      <c r="P1243" s="238"/>
      <c r="V1243" s="245" t="s">
        <v>1966</v>
      </c>
      <c r="W1243" s="190" t="s">
        <v>2037</v>
      </c>
      <c r="X1243" s="190">
        <v>119</v>
      </c>
      <c r="Y1243" s="259"/>
    </row>
    <row r="1244" spans="1:25" ht="18" customHeight="1">
      <c r="A1244" s="218"/>
      <c r="B1244" s="217"/>
      <c r="C1244" s="217"/>
      <c r="D1244" s="217"/>
      <c r="E1244" s="219"/>
      <c r="F1244" s="217"/>
      <c r="G1244" s="219"/>
      <c r="H1244" s="91">
        <v>2200599</v>
      </c>
      <c r="I1244" s="241" t="s">
        <v>2090</v>
      </c>
      <c r="J1244" s="235"/>
      <c r="K1244" s="235"/>
      <c r="L1244" s="29">
        <v>0</v>
      </c>
      <c r="M1244" s="236"/>
      <c r="N1244" s="267"/>
      <c r="O1244" s="237"/>
      <c r="P1244" s="238"/>
      <c r="V1244" s="91" t="s">
        <v>2091</v>
      </c>
      <c r="W1244" s="190" t="s">
        <v>2039</v>
      </c>
      <c r="X1244" s="190">
        <v>0</v>
      </c>
      <c r="Y1244" s="256"/>
    </row>
    <row r="1245" spans="1:25" ht="18" customHeight="1">
      <c r="A1245" s="218"/>
      <c r="B1245" s="217"/>
      <c r="C1245" s="217"/>
      <c r="D1245" s="217"/>
      <c r="E1245" s="219"/>
      <c r="F1245" s="217"/>
      <c r="G1245" s="219"/>
      <c r="H1245" s="91">
        <v>22099</v>
      </c>
      <c r="I1245" s="241" t="s">
        <v>2092</v>
      </c>
      <c r="J1245" s="235"/>
      <c r="K1245" s="235"/>
      <c r="L1245" s="29">
        <v>0</v>
      </c>
      <c r="M1245" s="236"/>
      <c r="N1245" s="267"/>
      <c r="O1245" s="237"/>
      <c r="P1245" s="238"/>
      <c r="V1245" s="91" t="s">
        <v>2093</v>
      </c>
      <c r="W1245" s="190" t="s">
        <v>1287</v>
      </c>
      <c r="X1245" s="190">
        <v>0</v>
      </c>
      <c r="Y1245" s="256"/>
    </row>
    <row r="1246" spans="1:25" s="187" customFormat="1" ht="18" customHeight="1">
      <c r="A1246" s="263"/>
      <c r="B1246" s="264"/>
      <c r="C1246" s="264"/>
      <c r="D1246" s="264"/>
      <c r="E1246" s="265"/>
      <c r="F1246" s="264"/>
      <c r="G1246" s="265"/>
      <c r="H1246" s="245">
        <v>221</v>
      </c>
      <c r="I1246" s="241" t="s">
        <v>2094</v>
      </c>
      <c r="J1246" s="235"/>
      <c r="K1246" s="235"/>
      <c r="L1246" s="29">
        <v>0</v>
      </c>
      <c r="M1246" s="236"/>
      <c r="N1246" s="267"/>
      <c r="O1246" s="237"/>
      <c r="P1246" s="238"/>
      <c r="V1246" s="91" t="s">
        <v>2095</v>
      </c>
      <c r="W1246" s="190" t="s">
        <v>1289</v>
      </c>
      <c r="X1246" s="190">
        <v>0</v>
      </c>
      <c r="Y1246" s="256"/>
    </row>
    <row r="1247" spans="1:25" ht="18" customHeight="1">
      <c r="A1247" s="218"/>
      <c r="B1247" s="217"/>
      <c r="C1247" s="217"/>
      <c r="D1247" s="217"/>
      <c r="E1247" s="219"/>
      <c r="F1247" s="217"/>
      <c r="G1247" s="219"/>
      <c r="H1247" s="91">
        <v>22101</v>
      </c>
      <c r="I1247" s="241" t="s">
        <v>2096</v>
      </c>
      <c r="J1247" s="235"/>
      <c r="K1247" s="235"/>
      <c r="L1247" s="29">
        <v>0</v>
      </c>
      <c r="M1247" s="236"/>
      <c r="N1247" s="266"/>
      <c r="O1247" s="237"/>
      <c r="P1247" s="238"/>
      <c r="V1247" s="245" t="s">
        <v>1968</v>
      </c>
      <c r="W1247" s="190" t="s">
        <v>1291</v>
      </c>
      <c r="X1247" s="190">
        <v>0</v>
      </c>
      <c r="Y1247" s="260"/>
    </row>
    <row r="1248" spans="1:25" ht="18" customHeight="1">
      <c r="A1248" s="218"/>
      <c r="B1248" s="217"/>
      <c r="C1248" s="217"/>
      <c r="D1248" s="217"/>
      <c r="E1248" s="219"/>
      <c r="F1248" s="217"/>
      <c r="G1248" s="219"/>
      <c r="H1248" s="91">
        <v>2210101</v>
      </c>
      <c r="I1248" s="241" t="s">
        <v>2097</v>
      </c>
      <c r="J1248" s="235"/>
      <c r="K1248" s="235"/>
      <c r="L1248" s="29">
        <v>0</v>
      </c>
      <c r="M1248" s="236"/>
      <c r="N1248" s="266"/>
      <c r="O1248" s="237"/>
      <c r="P1248" s="238"/>
      <c r="V1248" s="91" t="s">
        <v>2098</v>
      </c>
      <c r="W1248" s="190" t="s">
        <v>2043</v>
      </c>
      <c r="X1248" s="190">
        <v>0</v>
      </c>
      <c r="Y1248" s="256"/>
    </row>
    <row r="1249" spans="1:25" ht="18" customHeight="1">
      <c r="A1249" s="218"/>
      <c r="B1249" s="217"/>
      <c r="C1249" s="217"/>
      <c r="D1249" s="217"/>
      <c r="E1249" s="219"/>
      <c r="F1249" s="217"/>
      <c r="G1249" s="219"/>
      <c r="H1249" s="91">
        <v>2210102</v>
      </c>
      <c r="I1249" s="241" t="s">
        <v>2099</v>
      </c>
      <c r="J1249" s="235"/>
      <c r="K1249" s="235"/>
      <c r="L1249" s="29">
        <v>0</v>
      </c>
      <c r="M1249" s="236"/>
      <c r="N1249" s="266"/>
      <c r="O1249" s="237"/>
      <c r="P1249" s="238"/>
      <c r="V1249" s="91" t="s">
        <v>2100</v>
      </c>
      <c r="W1249" s="190" t="s">
        <v>2044</v>
      </c>
      <c r="X1249" s="190">
        <v>0</v>
      </c>
      <c r="Y1249" s="256"/>
    </row>
    <row r="1250" spans="1:25" ht="18" customHeight="1">
      <c r="A1250" s="218"/>
      <c r="B1250" s="217"/>
      <c r="C1250" s="217"/>
      <c r="D1250" s="217"/>
      <c r="E1250" s="219"/>
      <c r="F1250" s="217"/>
      <c r="G1250" s="219"/>
      <c r="H1250" s="91">
        <v>2210103</v>
      </c>
      <c r="I1250" s="241" t="s">
        <v>2101</v>
      </c>
      <c r="J1250" s="235"/>
      <c r="K1250" s="235"/>
      <c r="L1250" s="29">
        <v>0</v>
      </c>
      <c r="M1250" s="236"/>
      <c r="N1250" s="266"/>
      <c r="O1250" s="237"/>
      <c r="P1250" s="238"/>
      <c r="V1250" s="245" t="s">
        <v>2102</v>
      </c>
      <c r="W1250" s="190" t="s">
        <v>2045</v>
      </c>
      <c r="X1250" s="190">
        <v>0</v>
      </c>
      <c r="Y1250" s="256"/>
    </row>
    <row r="1251" spans="1:25" ht="18" customHeight="1">
      <c r="A1251" s="218"/>
      <c r="B1251" s="217"/>
      <c r="C1251" s="217"/>
      <c r="D1251" s="217"/>
      <c r="E1251" s="219"/>
      <c r="F1251" s="217"/>
      <c r="G1251" s="219"/>
      <c r="H1251" s="91">
        <v>2210104</v>
      </c>
      <c r="I1251" s="229" t="s">
        <v>51</v>
      </c>
      <c r="J1251" s="302">
        <v>12000</v>
      </c>
      <c r="K1251" s="302"/>
      <c r="L1251" s="302">
        <v>0</v>
      </c>
      <c r="M1251" s="231"/>
      <c r="N1251" s="302"/>
      <c r="O1251" s="232"/>
      <c r="P1251" s="233"/>
      <c r="Q1251" s="186"/>
      <c r="R1251" s="186"/>
      <c r="S1251" s="186"/>
      <c r="T1251" s="186"/>
      <c r="U1251" s="186"/>
      <c r="V1251" s="245" t="s">
        <v>1973</v>
      </c>
      <c r="W1251" s="186" t="s">
        <v>2046</v>
      </c>
      <c r="X1251" s="186">
        <v>0</v>
      </c>
      <c r="Y1251" s="255"/>
    </row>
    <row r="1252" spans="1:25" ht="18" customHeight="1">
      <c r="A1252" s="218"/>
      <c r="B1252" s="217"/>
      <c r="C1252" s="217"/>
      <c r="D1252" s="217"/>
      <c r="E1252" s="219"/>
      <c r="F1252" s="217"/>
      <c r="G1252" s="219"/>
      <c r="H1252" s="91">
        <v>2210105</v>
      </c>
      <c r="I1252" s="229" t="s">
        <v>2103</v>
      </c>
      <c r="J1252" s="175">
        <f>+SUM(J1253,J1255,J1256,J1257)</f>
        <v>0</v>
      </c>
      <c r="K1252" s="175">
        <f>+SUM(K1253,K1255,K1256,K1257)</f>
        <v>0</v>
      </c>
      <c r="L1252" s="175">
        <f>+SUM(L1253,L1255,L1256,L1257)</f>
        <v>0</v>
      </c>
      <c r="M1252" s="231"/>
      <c r="N1252" s="175">
        <f>+SUM(N1253,N1255,N1256,N1257)</f>
        <v>0</v>
      </c>
      <c r="O1252" s="232"/>
      <c r="P1252" s="233"/>
      <c r="Q1252" s="186"/>
      <c r="R1252" s="186"/>
      <c r="S1252" s="186"/>
      <c r="T1252" s="186"/>
      <c r="U1252" s="186"/>
      <c r="V1252" s="245" t="s">
        <v>121</v>
      </c>
      <c r="W1252" s="186" t="s">
        <v>2048</v>
      </c>
      <c r="X1252" s="186">
        <v>0</v>
      </c>
      <c r="Y1252" s="255"/>
    </row>
    <row r="1253" spans="1:25" ht="18" customHeight="1">
      <c r="A1253" s="218"/>
      <c r="B1253" s="217"/>
      <c r="C1253" s="217"/>
      <c r="D1253" s="217"/>
      <c r="E1253" s="219"/>
      <c r="F1253" s="217"/>
      <c r="G1253" s="219"/>
      <c r="H1253" s="91">
        <v>2210106</v>
      </c>
      <c r="I1253" s="229" t="s">
        <v>2104</v>
      </c>
      <c r="J1253" s="235"/>
      <c r="K1253" s="29"/>
      <c r="L1253" s="29">
        <v>0</v>
      </c>
      <c r="M1253" s="236"/>
      <c r="N1253" s="267"/>
      <c r="O1253" s="237"/>
      <c r="P1253" s="238"/>
      <c r="V1253" s="91" t="s">
        <v>91</v>
      </c>
      <c r="W1253" s="190" t="s">
        <v>2050</v>
      </c>
      <c r="X1253" s="190">
        <v>0</v>
      </c>
      <c r="Y1253" s="256"/>
    </row>
    <row r="1254" spans="1:25" ht="18" customHeight="1">
      <c r="A1254" s="218"/>
      <c r="B1254" s="217"/>
      <c r="C1254" s="217"/>
      <c r="D1254" s="217"/>
      <c r="E1254" s="219"/>
      <c r="F1254" s="217"/>
      <c r="G1254" s="219"/>
      <c r="H1254" s="91">
        <v>2210107</v>
      </c>
      <c r="I1254" s="241" t="s">
        <v>2105</v>
      </c>
      <c r="J1254" s="235"/>
      <c r="K1254" s="29"/>
      <c r="L1254" s="29">
        <v>0</v>
      </c>
      <c r="M1254" s="236"/>
      <c r="N1254" s="267"/>
      <c r="O1254" s="237"/>
      <c r="P1254" s="238"/>
      <c r="V1254" s="91" t="s">
        <v>94</v>
      </c>
      <c r="W1254" s="190" t="s">
        <v>2052</v>
      </c>
      <c r="X1254" s="190">
        <v>0</v>
      </c>
      <c r="Y1254" s="256"/>
    </row>
    <row r="1255" spans="1:25" ht="18" customHeight="1">
      <c r="A1255" s="218"/>
      <c r="B1255" s="217"/>
      <c r="C1255" s="217"/>
      <c r="D1255" s="217"/>
      <c r="E1255" s="219"/>
      <c r="F1255" s="217"/>
      <c r="G1255" s="219"/>
      <c r="H1255" s="91">
        <v>2210199</v>
      </c>
      <c r="I1255" s="229" t="s">
        <v>2106</v>
      </c>
      <c r="J1255" s="235"/>
      <c r="K1255" s="235"/>
      <c r="L1255" s="29">
        <v>0</v>
      </c>
      <c r="M1255" s="236"/>
      <c r="N1255" s="267"/>
      <c r="O1255" s="237"/>
      <c r="P1255" s="238"/>
      <c r="V1255" s="91" t="s">
        <v>2107</v>
      </c>
      <c r="W1255" s="190" t="s">
        <v>2054</v>
      </c>
      <c r="X1255" s="190">
        <v>0</v>
      </c>
      <c r="Y1255" s="256"/>
    </row>
    <row r="1256" spans="1:25" ht="18" customHeight="1">
      <c r="A1256" s="218"/>
      <c r="B1256" s="217"/>
      <c r="C1256" s="217"/>
      <c r="D1256" s="217"/>
      <c r="E1256" s="219"/>
      <c r="F1256" s="217"/>
      <c r="G1256" s="219"/>
      <c r="H1256" s="91">
        <v>22102</v>
      </c>
      <c r="I1256" s="229" t="s">
        <v>2108</v>
      </c>
      <c r="J1256" s="235"/>
      <c r="K1256" s="235"/>
      <c r="L1256" s="29">
        <v>0</v>
      </c>
      <c r="M1256" s="236"/>
      <c r="N1256" s="267"/>
      <c r="O1256" s="237"/>
      <c r="P1256" s="238"/>
      <c r="V1256" s="91" t="s">
        <v>2109</v>
      </c>
      <c r="W1256" s="190" t="s">
        <v>1326</v>
      </c>
      <c r="X1256" s="190">
        <v>0</v>
      </c>
      <c r="Y1256" s="256"/>
    </row>
    <row r="1257" spans="1:25" ht="18" customHeight="1">
      <c r="A1257" s="218"/>
      <c r="B1257" s="217"/>
      <c r="C1257" s="217"/>
      <c r="D1257" s="217"/>
      <c r="E1257" s="219"/>
      <c r="F1257" s="217"/>
      <c r="G1257" s="219"/>
      <c r="H1257" s="91">
        <v>2210201</v>
      </c>
      <c r="I1257" s="229" t="s">
        <v>2110</v>
      </c>
      <c r="J1257" s="235"/>
      <c r="K1257" s="235"/>
      <c r="L1257" s="29">
        <v>0</v>
      </c>
      <c r="M1257" s="236"/>
      <c r="N1257" s="267"/>
      <c r="O1257" s="237"/>
      <c r="P1257" s="238"/>
      <c r="V1257" s="91" t="s">
        <v>2111</v>
      </c>
      <c r="W1257" s="190" t="s">
        <v>2057</v>
      </c>
      <c r="X1257" s="190">
        <v>0</v>
      </c>
      <c r="Y1257" s="256"/>
    </row>
    <row r="1258" spans="1:25" ht="18" customHeight="1">
      <c r="A1258" s="218"/>
      <c r="B1258" s="217"/>
      <c r="C1258" s="217"/>
      <c r="D1258" s="217"/>
      <c r="E1258" s="219"/>
      <c r="F1258" s="217"/>
      <c r="G1258" s="219"/>
      <c r="H1258" s="91">
        <v>2210202</v>
      </c>
      <c r="I1258" s="229" t="s">
        <v>2112</v>
      </c>
      <c r="J1258" s="302">
        <f>+J1259</f>
        <v>0</v>
      </c>
      <c r="K1258" s="302">
        <f>+K1259</f>
        <v>0</v>
      </c>
      <c r="L1258" s="302">
        <f>+L1259</f>
        <v>0</v>
      </c>
      <c r="M1258" s="231"/>
      <c r="N1258" s="302">
        <f>+N1259</f>
        <v>0</v>
      </c>
      <c r="O1258" s="232"/>
      <c r="P1258" s="233"/>
      <c r="Q1258" s="186"/>
      <c r="R1258" s="186"/>
      <c r="S1258" s="186"/>
      <c r="T1258" s="186"/>
      <c r="U1258" s="186"/>
      <c r="V1258" s="245" t="s">
        <v>2113</v>
      </c>
      <c r="W1258" s="186" t="s">
        <v>2059</v>
      </c>
      <c r="X1258" s="186">
        <v>0</v>
      </c>
      <c r="Y1258" s="255"/>
    </row>
    <row r="1259" spans="1:25" ht="18" customHeight="1">
      <c r="A1259" s="218"/>
      <c r="B1259" s="217"/>
      <c r="C1259" s="217"/>
      <c r="D1259" s="217"/>
      <c r="E1259" s="219"/>
      <c r="F1259" s="217"/>
      <c r="G1259" s="219"/>
      <c r="H1259" s="91">
        <v>2210203</v>
      </c>
      <c r="I1259" s="241" t="s">
        <v>2114</v>
      </c>
      <c r="J1259" s="235"/>
      <c r="K1259" s="235"/>
      <c r="L1259" s="243">
        <v>0</v>
      </c>
      <c r="M1259" s="236"/>
      <c r="N1259" s="303"/>
      <c r="O1259" s="237"/>
      <c r="P1259" s="238"/>
      <c r="V1259" s="91" t="s">
        <v>2115</v>
      </c>
      <c r="W1259" s="190" t="s">
        <v>2061</v>
      </c>
      <c r="X1259" s="190">
        <v>0</v>
      </c>
      <c r="Y1259" s="256"/>
    </row>
    <row r="1260" spans="1:25" ht="18" customHeight="1">
      <c r="A1260" s="218"/>
      <c r="B1260" s="217"/>
      <c r="C1260" s="217"/>
      <c r="D1260" s="217"/>
      <c r="E1260" s="219"/>
      <c r="F1260" s="217"/>
      <c r="G1260" s="219"/>
      <c r="H1260" s="91">
        <v>22103</v>
      </c>
      <c r="I1260" s="229" t="s">
        <v>2116</v>
      </c>
      <c r="J1260" s="175">
        <f>+J1261+J1262</f>
        <v>0</v>
      </c>
      <c r="K1260" s="175">
        <f>+K1261+K1262</f>
        <v>0</v>
      </c>
      <c r="L1260" s="175">
        <f>+L1261+L1262</f>
        <v>0</v>
      </c>
      <c r="M1260" s="231"/>
      <c r="N1260" s="175">
        <f>+N1261+N1262</f>
        <v>0</v>
      </c>
      <c r="O1260" s="232"/>
      <c r="P1260" s="233"/>
      <c r="Q1260" s="186"/>
      <c r="R1260" s="186"/>
      <c r="S1260" s="186"/>
      <c r="T1260" s="186"/>
      <c r="U1260" s="186"/>
      <c r="V1260" s="245" t="s">
        <v>2117</v>
      </c>
      <c r="W1260" s="186" t="s">
        <v>2063</v>
      </c>
      <c r="X1260" s="186">
        <v>0</v>
      </c>
      <c r="Y1260" s="255"/>
    </row>
    <row r="1261" spans="1:25" ht="18" customHeight="1">
      <c r="A1261" s="218"/>
      <c r="B1261" s="217"/>
      <c r="C1261" s="217"/>
      <c r="D1261" s="217"/>
      <c r="E1261" s="219"/>
      <c r="F1261" s="217"/>
      <c r="G1261" s="219"/>
      <c r="H1261" s="91">
        <v>2210301</v>
      </c>
      <c r="I1261" s="241" t="s">
        <v>2118</v>
      </c>
      <c r="J1261" s="235"/>
      <c r="K1261" s="235"/>
      <c r="L1261" s="29">
        <v>0</v>
      </c>
      <c r="M1261" s="236"/>
      <c r="N1261" s="267"/>
      <c r="O1261" s="237"/>
      <c r="P1261" s="238"/>
      <c r="V1261" s="91" t="s">
        <v>2119</v>
      </c>
      <c r="W1261" s="190" t="s">
        <v>2065</v>
      </c>
      <c r="X1261" s="190">
        <v>0</v>
      </c>
      <c r="Y1261" s="256"/>
    </row>
    <row r="1262" spans="1:25" ht="18" customHeight="1">
      <c r="A1262" s="218"/>
      <c r="B1262" s="217"/>
      <c r="C1262" s="217"/>
      <c r="D1262" s="217"/>
      <c r="E1262" s="219"/>
      <c r="F1262" s="217"/>
      <c r="G1262" s="219"/>
      <c r="H1262" s="91">
        <v>2210399</v>
      </c>
      <c r="I1262" s="241" t="s">
        <v>2120</v>
      </c>
      <c r="J1262" s="235"/>
      <c r="K1262" s="29"/>
      <c r="L1262" s="29">
        <v>0</v>
      </c>
      <c r="M1262" s="236"/>
      <c r="N1262" s="267"/>
      <c r="O1262" s="237"/>
      <c r="P1262" s="238"/>
      <c r="V1262" s="91" t="s">
        <v>2121</v>
      </c>
      <c r="W1262" s="190" t="s">
        <v>2067</v>
      </c>
      <c r="X1262" s="190">
        <v>0</v>
      </c>
      <c r="Y1262" s="257"/>
    </row>
    <row r="1263" spans="1:25" ht="18" customHeight="1">
      <c r="A1263" s="218"/>
      <c r="B1263" s="217"/>
      <c r="C1263" s="217"/>
      <c r="D1263" s="217"/>
      <c r="E1263" s="219"/>
      <c r="F1263" s="217"/>
      <c r="G1263" s="219"/>
      <c r="H1263" s="91"/>
      <c r="I1263" s="238"/>
      <c r="J1263" s="235"/>
      <c r="K1263" s="29"/>
      <c r="L1263" s="29"/>
      <c r="M1263" s="236"/>
      <c r="N1263" s="267"/>
      <c r="O1263" s="237"/>
      <c r="P1263" s="304"/>
      <c r="V1263" s="91"/>
      <c r="Y1263" s="256"/>
    </row>
    <row r="1264" spans="1:25" ht="18" customHeight="1">
      <c r="A1264" s="290" t="s">
        <v>55</v>
      </c>
      <c r="B1264" s="175">
        <f>+B4+B17</f>
        <v>500672</v>
      </c>
      <c r="C1264" s="175">
        <f>+C4+C17</f>
        <v>500672</v>
      </c>
      <c r="D1264" s="175">
        <f>+D4+D17</f>
        <v>526702</v>
      </c>
      <c r="E1264" s="210">
        <f>+D1264/C1264</f>
        <v>1.0519901252716348</v>
      </c>
      <c r="F1264" s="175">
        <f>+F4+F17</f>
        <v>497476</v>
      </c>
      <c r="G1264" s="203">
        <f>+D1264/F1264-1</f>
        <v>0.0587485627447355</v>
      </c>
      <c r="H1264" s="219"/>
      <c r="I1264" s="290" t="s">
        <v>56</v>
      </c>
      <c r="J1264" s="175">
        <f>+SUM(J4,J257,J260,J272,J368,J423,J479,J528,J632,J704,J778,J801,J905,J969,J1045,J1072,J1090,J1100,J1179,J1197,J1251,J1252,J1258,J1260)</f>
        <v>1057579</v>
      </c>
      <c r="K1264" s="175">
        <f>+SUM(K4,K257,K260,K272,K368,K423,K479,K528,K632,K704,K778,K801,K905,K969,K1045,K1072,K1090,K1100,K1179,K1197,K1251,K1252,K1258,K1260)</f>
        <v>1218479</v>
      </c>
      <c r="L1264" s="175">
        <f>+SUM(L4,L257,L260,L272,L368,L423,L479,L528,L632,L704,L778,L801,L905,L969,L1045,L1072,L1090,L1100,L1179,L1197,L1251,L1252,L1258,L1260)</f>
        <v>1209627</v>
      </c>
      <c r="M1264" s="204">
        <f>+L1264/K1264</f>
        <v>0.9927352051204822</v>
      </c>
      <c r="N1264" s="175">
        <f>+SUM(N4,N257,N260,N272,N368,N423,N479,N528,N632,N704,N778,N801,N905,N969,N1045,N1072,N1090,N1100,N1179,N1197,N1251,N1252,N1258,N1260)</f>
        <v>1383617</v>
      </c>
      <c r="O1264" s="232">
        <f>+L1264/N1264-1</f>
        <v>-0.1257501172651102</v>
      </c>
      <c r="V1264" s="290" t="s">
        <v>56</v>
      </c>
      <c r="Y1264" s="215"/>
    </row>
    <row r="1265" spans="1:255" s="189" customFormat="1" ht="18" customHeight="1">
      <c r="A1265" s="291" t="s">
        <v>57</v>
      </c>
      <c r="B1265" s="292">
        <f>SUM(B1266:B1272)</f>
        <v>573873</v>
      </c>
      <c r="C1265" s="292">
        <f>SUM(C1266:C1272)</f>
        <v>844757</v>
      </c>
      <c r="D1265" s="292">
        <f>SUM(D1266:D1272)</f>
        <v>930268</v>
      </c>
      <c r="E1265" s="210">
        <f>+D1265/C1265</f>
        <v>1.1012255595396072</v>
      </c>
      <c r="F1265" s="292">
        <f>SUM(F1266:F1272)</f>
        <v>1260985</v>
      </c>
      <c r="G1265" s="293">
        <f>+D1265/F1265-1</f>
        <v>-0.2622687819442737</v>
      </c>
      <c r="H1265" s="219"/>
      <c r="I1265" s="305" t="s">
        <v>58</v>
      </c>
      <c r="J1265" s="292">
        <f>+SUM(J1266:J1273)</f>
        <v>16966</v>
      </c>
      <c r="K1265" s="292">
        <f>+SUM(K1266:K1273)</f>
        <v>126950</v>
      </c>
      <c r="L1265" s="292">
        <f>+SUM(L1266:L1273)</f>
        <v>247343</v>
      </c>
      <c r="M1265" s="204">
        <f>+L1265/K1265</f>
        <v>1.9483497439936983</v>
      </c>
      <c r="N1265" s="292">
        <f>+SUM(N1266:N1273)</f>
        <v>374844</v>
      </c>
      <c r="O1265" s="265">
        <f>+L1265/N1265-1</f>
        <v>-0.3401441666399889</v>
      </c>
      <c r="P1265" s="193"/>
      <c r="Q1265" s="190"/>
      <c r="R1265" s="190"/>
      <c r="S1265" s="190"/>
      <c r="T1265" s="190"/>
      <c r="U1265" s="190"/>
      <c r="V1265" s="190"/>
      <c r="W1265" s="190"/>
      <c r="X1265" s="190"/>
      <c r="Y1265" s="215"/>
      <c r="Z1265" s="190"/>
      <c r="AA1265" s="190"/>
      <c r="AB1265" s="190"/>
      <c r="AC1265" s="190"/>
      <c r="AD1265" s="190"/>
      <c r="AE1265" s="190"/>
      <c r="AF1265" s="190"/>
      <c r="AG1265" s="190"/>
      <c r="AH1265" s="190"/>
      <c r="AI1265" s="190"/>
      <c r="AJ1265" s="190"/>
      <c r="AK1265" s="190"/>
      <c r="AL1265" s="190"/>
      <c r="AM1265" s="190"/>
      <c r="AN1265" s="190"/>
      <c r="AO1265" s="190"/>
      <c r="AP1265" s="190"/>
      <c r="AQ1265" s="190"/>
      <c r="AR1265" s="190"/>
      <c r="AS1265" s="190"/>
      <c r="AT1265" s="190"/>
      <c r="AU1265" s="190"/>
      <c r="AV1265" s="190"/>
      <c r="AW1265" s="190"/>
      <c r="AX1265" s="190"/>
      <c r="AY1265" s="190"/>
      <c r="AZ1265" s="190"/>
      <c r="BA1265" s="190"/>
      <c r="BB1265" s="190"/>
      <c r="BC1265" s="190"/>
      <c r="BD1265" s="190"/>
      <c r="BE1265" s="190"/>
      <c r="BF1265" s="190"/>
      <c r="BG1265" s="190"/>
      <c r="BH1265" s="190"/>
      <c r="BI1265" s="190"/>
      <c r="BJ1265" s="190"/>
      <c r="BK1265" s="190"/>
      <c r="BL1265" s="190"/>
      <c r="BM1265" s="190"/>
      <c r="BN1265" s="190"/>
      <c r="BO1265" s="190"/>
      <c r="BP1265" s="190"/>
      <c r="BQ1265" s="190"/>
      <c r="BR1265" s="190"/>
      <c r="BS1265" s="190"/>
      <c r="BT1265" s="190"/>
      <c r="BU1265" s="190"/>
      <c r="BV1265" s="190"/>
      <c r="BW1265" s="190"/>
      <c r="BX1265" s="190"/>
      <c r="BY1265" s="190"/>
      <c r="BZ1265" s="190"/>
      <c r="CA1265" s="190"/>
      <c r="CB1265" s="190"/>
      <c r="CC1265" s="190"/>
      <c r="CD1265" s="190"/>
      <c r="CE1265" s="190"/>
      <c r="CF1265" s="190"/>
      <c r="CG1265" s="190"/>
      <c r="CH1265" s="190"/>
      <c r="CI1265" s="190"/>
      <c r="CJ1265" s="190"/>
      <c r="CK1265" s="190"/>
      <c r="CL1265" s="190"/>
      <c r="CM1265" s="190"/>
      <c r="CN1265" s="190"/>
      <c r="CO1265" s="190"/>
      <c r="CP1265" s="190"/>
      <c r="CQ1265" s="190"/>
      <c r="CR1265" s="190"/>
      <c r="CS1265" s="190"/>
      <c r="CT1265" s="190"/>
      <c r="CU1265" s="190"/>
      <c r="CV1265" s="190"/>
      <c r="CW1265" s="190"/>
      <c r="CX1265" s="190"/>
      <c r="CY1265" s="190"/>
      <c r="CZ1265" s="190"/>
      <c r="DA1265" s="190"/>
      <c r="DB1265" s="190"/>
      <c r="DC1265" s="190"/>
      <c r="DD1265" s="190"/>
      <c r="DE1265" s="190"/>
      <c r="DF1265" s="190"/>
      <c r="DG1265" s="190"/>
      <c r="DH1265" s="190"/>
      <c r="DI1265" s="190"/>
      <c r="DJ1265" s="190"/>
      <c r="DK1265" s="190"/>
      <c r="DL1265" s="190"/>
      <c r="DM1265" s="190"/>
      <c r="DN1265" s="190"/>
      <c r="DO1265" s="190"/>
      <c r="DP1265" s="190"/>
      <c r="DQ1265" s="190"/>
      <c r="DR1265" s="190"/>
      <c r="DS1265" s="190"/>
      <c r="DT1265" s="190"/>
      <c r="DU1265" s="190"/>
      <c r="DV1265" s="190"/>
      <c r="DW1265" s="190"/>
      <c r="DX1265" s="190"/>
      <c r="DY1265" s="190"/>
      <c r="DZ1265" s="190"/>
      <c r="EA1265" s="190"/>
      <c r="EB1265" s="190"/>
      <c r="EC1265" s="190"/>
      <c r="ED1265" s="190"/>
      <c r="EE1265" s="190"/>
      <c r="EF1265" s="190"/>
      <c r="EG1265" s="190"/>
      <c r="EH1265" s="190"/>
      <c r="EI1265" s="190"/>
      <c r="EJ1265" s="190"/>
      <c r="EK1265" s="190"/>
      <c r="EL1265" s="190"/>
      <c r="EM1265" s="190"/>
      <c r="EN1265" s="190"/>
      <c r="EO1265" s="190"/>
      <c r="EP1265" s="190"/>
      <c r="EQ1265" s="190"/>
      <c r="ER1265" s="190"/>
      <c r="ES1265" s="190"/>
      <c r="ET1265" s="190"/>
      <c r="EU1265" s="190"/>
      <c r="EV1265" s="190"/>
      <c r="EW1265" s="190"/>
      <c r="EX1265" s="190"/>
      <c r="EY1265" s="190"/>
      <c r="EZ1265" s="190"/>
      <c r="FA1265" s="190"/>
      <c r="FB1265" s="190"/>
      <c r="FC1265" s="190"/>
      <c r="FD1265" s="190"/>
      <c r="FE1265" s="190"/>
      <c r="FF1265" s="190"/>
      <c r="FG1265" s="190"/>
      <c r="FH1265" s="190"/>
      <c r="FI1265" s="190"/>
      <c r="FJ1265" s="190"/>
      <c r="FK1265" s="190"/>
      <c r="FL1265" s="190"/>
      <c r="FM1265" s="190"/>
      <c r="FN1265" s="190"/>
      <c r="FO1265" s="190"/>
      <c r="FP1265" s="190"/>
      <c r="FQ1265" s="190"/>
      <c r="FR1265" s="190"/>
      <c r="FS1265" s="190"/>
      <c r="FT1265" s="190"/>
      <c r="FU1265" s="190"/>
      <c r="FV1265" s="190"/>
      <c r="FW1265" s="190"/>
      <c r="FX1265" s="190"/>
      <c r="FY1265" s="190"/>
      <c r="FZ1265" s="190"/>
      <c r="GA1265" s="190"/>
      <c r="GB1265" s="190"/>
      <c r="GC1265" s="190"/>
      <c r="GD1265" s="190"/>
      <c r="GE1265" s="190"/>
      <c r="GF1265" s="190"/>
      <c r="GG1265" s="190"/>
      <c r="GH1265" s="190"/>
      <c r="GI1265" s="190"/>
      <c r="GJ1265" s="190"/>
      <c r="GK1265" s="190"/>
      <c r="GL1265" s="190"/>
      <c r="GM1265" s="190"/>
      <c r="GN1265" s="190"/>
      <c r="GO1265" s="190"/>
      <c r="GP1265" s="190"/>
      <c r="GQ1265" s="190"/>
      <c r="GR1265" s="190"/>
      <c r="GS1265" s="190"/>
      <c r="GT1265" s="190"/>
      <c r="GU1265" s="190"/>
      <c r="GV1265" s="190"/>
      <c r="GW1265" s="190"/>
      <c r="GX1265" s="190"/>
      <c r="GY1265" s="190"/>
      <c r="GZ1265" s="190"/>
      <c r="HA1265" s="190"/>
      <c r="HB1265" s="190"/>
      <c r="HC1265" s="190"/>
      <c r="HD1265" s="190"/>
      <c r="HE1265" s="190"/>
      <c r="HF1265" s="190"/>
      <c r="HG1265" s="190"/>
      <c r="HH1265" s="190"/>
      <c r="HI1265" s="190"/>
      <c r="HJ1265" s="190"/>
      <c r="HK1265" s="190"/>
      <c r="HL1265" s="190"/>
      <c r="HM1265" s="190"/>
      <c r="HN1265" s="190"/>
      <c r="HO1265" s="190"/>
      <c r="HP1265" s="190"/>
      <c r="HQ1265" s="190"/>
      <c r="HR1265" s="190"/>
      <c r="HS1265" s="190"/>
      <c r="HT1265" s="190"/>
      <c r="HU1265" s="190"/>
      <c r="HV1265" s="190"/>
      <c r="HW1265" s="190"/>
      <c r="HX1265" s="190"/>
      <c r="HY1265" s="190"/>
      <c r="HZ1265" s="190"/>
      <c r="IA1265" s="190"/>
      <c r="IB1265" s="190"/>
      <c r="IC1265" s="190"/>
      <c r="ID1265" s="190"/>
      <c r="IE1265" s="190"/>
      <c r="IF1265" s="190"/>
      <c r="IG1265" s="190"/>
      <c r="IH1265" s="190"/>
      <c r="II1265" s="190"/>
      <c r="IJ1265" s="190"/>
      <c r="IK1265" s="190"/>
      <c r="IL1265" s="190"/>
      <c r="IM1265" s="190"/>
      <c r="IN1265" s="190"/>
      <c r="IO1265" s="190"/>
      <c r="IP1265" s="190"/>
      <c r="IQ1265" s="190"/>
      <c r="IR1265" s="190"/>
      <c r="IS1265" s="190"/>
      <c r="IT1265" s="190"/>
      <c r="IU1265" s="190"/>
    </row>
    <row r="1266" spans="1:255" s="189" customFormat="1" ht="18" customHeight="1">
      <c r="A1266" s="262" t="s">
        <v>59</v>
      </c>
      <c r="B1266" s="294">
        <f>10254+295558</f>
        <v>305812</v>
      </c>
      <c r="C1266" s="295">
        <v>461359</v>
      </c>
      <c r="D1266" s="294">
        <v>425434</v>
      </c>
      <c r="E1266" s="207">
        <f>+D1266/C1266</f>
        <v>0.9221322224124814</v>
      </c>
      <c r="F1266" s="294">
        <v>292689</v>
      </c>
      <c r="G1266" s="296">
        <f>+D1266/F1266-1</f>
        <v>0.45353600579454634</v>
      </c>
      <c r="H1266" s="219"/>
      <c r="I1266" s="306" t="s">
        <v>2122</v>
      </c>
      <c r="J1266" s="307"/>
      <c r="K1266" s="307"/>
      <c r="L1266" s="308"/>
      <c r="M1266" s="309"/>
      <c r="N1266" s="292"/>
      <c r="O1266" s="219"/>
      <c r="P1266" s="193"/>
      <c r="Q1266" s="190"/>
      <c r="R1266" s="190"/>
      <c r="S1266" s="190"/>
      <c r="T1266" s="190"/>
      <c r="U1266" s="190"/>
      <c r="V1266" s="190"/>
      <c r="W1266" s="190"/>
      <c r="X1266" s="190"/>
      <c r="Y1266" s="215"/>
      <c r="Z1266" s="190"/>
      <c r="AA1266" s="190"/>
      <c r="AB1266" s="190"/>
      <c r="AC1266" s="190"/>
      <c r="AD1266" s="190"/>
      <c r="AE1266" s="190"/>
      <c r="AF1266" s="190"/>
      <c r="AG1266" s="190"/>
      <c r="AH1266" s="190"/>
      <c r="AI1266" s="190"/>
      <c r="AJ1266" s="190"/>
      <c r="AK1266" s="190"/>
      <c r="AL1266" s="190"/>
      <c r="AM1266" s="190"/>
      <c r="AN1266" s="190"/>
      <c r="AO1266" s="190"/>
      <c r="AP1266" s="190"/>
      <c r="AQ1266" s="190"/>
      <c r="AR1266" s="190"/>
      <c r="AS1266" s="190"/>
      <c r="AT1266" s="190"/>
      <c r="AU1266" s="190"/>
      <c r="AV1266" s="190"/>
      <c r="AW1266" s="190"/>
      <c r="AX1266" s="190"/>
      <c r="AY1266" s="190"/>
      <c r="AZ1266" s="190"/>
      <c r="BA1266" s="190"/>
      <c r="BB1266" s="190"/>
      <c r="BC1266" s="190"/>
      <c r="BD1266" s="190"/>
      <c r="BE1266" s="190"/>
      <c r="BF1266" s="190"/>
      <c r="BG1266" s="190"/>
      <c r="BH1266" s="190"/>
      <c r="BI1266" s="190"/>
      <c r="BJ1266" s="190"/>
      <c r="BK1266" s="190"/>
      <c r="BL1266" s="190"/>
      <c r="BM1266" s="190"/>
      <c r="BN1266" s="190"/>
      <c r="BO1266" s="190"/>
      <c r="BP1266" s="190"/>
      <c r="BQ1266" s="190"/>
      <c r="BR1266" s="190"/>
      <c r="BS1266" s="190"/>
      <c r="BT1266" s="190"/>
      <c r="BU1266" s="190"/>
      <c r="BV1266" s="190"/>
      <c r="BW1266" s="190"/>
      <c r="BX1266" s="190"/>
      <c r="BY1266" s="190"/>
      <c r="BZ1266" s="190"/>
      <c r="CA1266" s="190"/>
      <c r="CB1266" s="190"/>
      <c r="CC1266" s="190"/>
      <c r="CD1266" s="190"/>
      <c r="CE1266" s="190"/>
      <c r="CF1266" s="190"/>
      <c r="CG1266" s="190"/>
      <c r="CH1266" s="190"/>
      <c r="CI1266" s="190"/>
      <c r="CJ1266" s="190"/>
      <c r="CK1266" s="190"/>
      <c r="CL1266" s="190"/>
      <c r="CM1266" s="190"/>
      <c r="CN1266" s="190"/>
      <c r="CO1266" s="190"/>
      <c r="CP1266" s="190"/>
      <c r="CQ1266" s="190"/>
      <c r="CR1266" s="190"/>
      <c r="CS1266" s="190"/>
      <c r="CT1266" s="190"/>
      <c r="CU1266" s="190"/>
      <c r="CV1266" s="190"/>
      <c r="CW1266" s="190"/>
      <c r="CX1266" s="190"/>
      <c r="CY1266" s="190"/>
      <c r="CZ1266" s="190"/>
      <c r="DA1266" s="190"/>
      <c r="DB1266" s="190"/>
      <c r="DC1266" s="190"/>
      <c r="DD1266" s="190"/>
      <c r="DE1266" s="190"/>
      <c r="DF1266" s="190"/>
      <c r="DG1266" s="190"/>
      <c r="DH1266" s="190"/>
      <c r="DI1266" s="190"/>
      <c r="DJ1266" s="190"/>
      <c r="DK1266" s="190"/>
      <c r="DL1266" s="190"/>
      <c r="DM1266" s="190"/>
      <c r="DN1266" s="190"/>
      <c r="DO1266" s="190"/>
      <c r="DP1266" s="190"/>
      <c r="DQ1266" s="190"/>
      <c r="DR1266" s="190"/>
      <c r="DS1266" s="190"/>
      <c r="DT1266" s="190"/>
      <c r="DU1266" s="190"/>
      <c r="DV1266" s="190"/>
      <c r="DW1266" s="190"/>
      <c r="DX1266" s="190"/>
      <c r="DY1266" s="190"/>
      <c r="DZ1266" s="190"/>
      <c r="EA1266" s="190"/>
      <c r="EB1266" s="190"/>
      <c r="EC1266" s="190"/>
      <c r="ED1266" s="190"/>
      <c r="EE1266" s="190"/>
      <c r="EF1266" s="190"/>
      <c r="EG1266" s="190"/>
      <c r="EH1266" s="190"/>
      <c r="EI1266" s="190"/>
      <c r="EJ1266" s="190"/>
      <c r="EK1266" s="190"/>
      <c r="EL1266" s="190"/>
      <c r="EM1266" s="190"/>
      <c r="EN1266" s="190"/>
      <c r="EO1266" s="190"/>
      <c r="EP1266" s="190"/>
      <c r="EQ1266" s="190"/>
      <c r="ER1266" s="190"/>
      <c r="ES1266" s="190"/>
      <c r="ET1266" s="190"/>
      <c r="EU1266" s="190"/>
      <c r="EV1266" s="190"/>
      <c r="EW1266" s="190"/>
      <c r="EX1266" s="190"/>
      <c r="EY1266" s="190"/>
      <c r="EZ1266" s="190"/>
      <c r="FA1266" s="190"/>
      <c r="FB1266" s="190"/>
      <c r="FC1266" s="190"/>
      <c r="FD1266" s="190"/>
      <c r="FE1266" s="190"/>
      <c r="FF1266" s="190"/>
      <c r="FG1266" s="190"/>
      <c r="FH1266" s="190"/>
      <c r="FI1266" s="190"/>
      <c r="FJ1266" s="190"/>
      <c r="FK1266" s="190"/>
      <c r="FL1266" s="190"/>
      <c r="FM1266" s="190"/>
      <c r="FN1266" s="190"/>
      <c r="FO1266" s="190"/>
      <c r="FP1266" s="190"/>
      <c r="FQ1266" s="190"/>
      <c r="FR1266" s="190"/>
      <c r="FS1266" s="190"/>
      <c r="FT1266" s="190"/>
      <c r="FU1266" s="190"/>
      <c r="FV1266" s="190"/>
      <c r="FW1266" s="190"/>
      <c r="FX1266" s="190"/>
      <c r="FY1266" s="190"/>
      <c r="FZ1266" s="190"/>
      <c r="GA1266" s="190"/>
      <c r="GB1266" s="190"/>
      <c r="GC1266" s="190"/>
      <c r="GD1266" s="190"/>
      <c r="GE1266" s="190"/>
      <c r="GF1266" s="190"/>
      <c r="GG1266" s="190"/>
      <c r="GH1266" s="190"/>
      <c r="GI1266" s="190"/>
      <c r="GJ1266" s="190"/>
      <c r="GK1266" s="190"/>
      <c r="GL1266" s="190"/>
      <c r="GM1266" s="190"/>
      <c r="GN1266" s="190"/>
      <c r="GO1266" s="190"/>
      <c r="GP1266" s="190"/>
      <c r="GQ1266" s="190"/>
      <c r="GR1266" s="190"/>
      <c r="GS1266" s="190"/>
      <c r="GT1266" s="190"/>
      <c r="GU1266" s="190"/>
      <c r="GV1266" s="190"/>
      <c r="GW1266" s="190"/>
      <c r="GX1266" s="190"/>
      <c r="GY1266" s="190"/>
      <c r="GZ1266" s="190"/>
      <c r="HA1266" s="190"/>
      <c r="HB1266" s="190"/>
      <c r="HC1266" s="190"/>
      <c r="HD1266" s="190"/>
      <c r="HE1266" s="190"/>
      <c r="HF1266" s="190"/>
      <c r="HG1266" s="190"/>
      <c r="HH1266" s="190"/>
      <c r="HI1266" s="190"/>
      <c r="HJ1266" s="190"/>
      <c r="HK1266" s="190"/>
      <c r="HL1266" s="190"/>
      <c r="HM1266" s="190"/>
      <c r="HN1266" s="190"/>
      <c r="HO1266" s="190"/>
      <c r="HP1266" s="190"/>
      <c r="HQ1266" s="190"/>
      <c r="HR1266" s="190"/>
      <c r="HS1266" s="190"/>
      <c r="HT1266" s="190"/>
      <c r="HU1266" s="190"/>
      <c r="HV1266" s="190"/>
      <c r="HW1266" s="190"/>
      <c r="HX1266" s="190"/>
      <c r="HY1266" s="190"/>
      <c r="HZ1266" s="190"/>
      <c r="IA1266" s="190"/>
      <c r="IB1266" s="190"/>
      <c r="IC1266" s="190"/>
      <c r="ID1266" s="190"/>
      <c r="IE1266" s="190"/>
      <c r="IF1266" s="190"/>
      <c r="IG1266" s="190"/>
      <c r="IH1266" s="190"/>
      <c r="II1266" s="190"/>
      <c r="IJ1266" s="190"/>
      <c r="IK1266" s="190"/>
      <c r="IL1266" s="190"/>
      <c r="IM1266" s="190"/>
      <c r="IN1266" s="190"/>
      <c r="IO1266" s="190"/>
      <c r="IP1266" s="190"/>
      <c r="IQ1266" s="190"/>
      <c r="IR1266" s="190"/>
      <c r="IS1266" s="190"/>
      <c r="IT1266" s="190"/>
      <c r="IU1266" s="190"/>
    </row>
    <row r="1267" spans="1:255" s="189" customFormat="1" ht="18" customHeight="1">
      <c r="A1267" s="262" t="s">
        <v>61</v>
      </c>
      <c r="B1267" s="214">
        <v>0</v>
      </c>
      <c r="C1267" s="297"/>
      <c r="D1267" s="294">
        <v>0</v>
      </c>
      <c r="E1267" s="207"/>
      <c r="F1267" s="294"/>
      <c r="G1267" s="296"/>
      <c r="H1267" s="219"/>
      <c r="I1267" s="306" t="s">
        <v>60</v>
      </c>
      <c r="J1267" s="214"/>
      <c r="K1267" s="214"/>
      <c r="L1267" s="29"/>
      <c r="M1267" s="309"/>
      <c r="N1267" s="29"/>
      <c r="O1267" s="219"/>
      <c r="P1267" s="193"/>
      <c r="Q1267" s="190"/>
      <c r="R1267" s="190"/>
      <c r="S1267" s="190"/>
      <c r="T1267" s="190"/>
      <c r="U1267" s="190"/>
      <c r="V1267" s="190"/>
      <c r="W1267" s="190"/>
      <c r="X1267" s="190"/>
      <c r="Y1267" s="215"/>
      <c r="Z1267" s="190"/>
      <c r="AA1267" s="190"/>
      <c r="AB1267" s="190"/>
      <c r="AC1267" s="190"/>
      <c r="AD1267" s="190"/>
      <c r="AE1267" s="190"/>
      <c r="AF1267" s="190"/>
      <c r="AG1267" s="190"/>
      <c r="AH1267" s="190"/>
      <c r="AI1267" s="190"/>
      <c r="AJ1267" s="190"/>
      <c r="AK1267" s="190"/>
      <c r="AL1267" s="190"/>
      <c r="AM1267" s="190"/>
      <c r="AN1267" s="190"/>
      <c r="AO1267" s="190"/>
      <c r="AP1267" s="190"/>
      <c r="AQ1267" s="190"/>
      <c r="AR1267" s="190"/>
      <c r="AS1267" s="190"/>
      <c r="AT1267" s="190"/>
      <c r="AU1267" s="190"/>
      <c r="AV1267" s="190"/>
      <c r="AW1267" s="190"/>
      <c r="AX1267" s="190"/>
      <c r="AY1267" s="190"/>
      <c r="AZ1267" s="190"/>
      <c r="BA1267" s="190"/>
      <c r="BB1267" s="190"/>
      <c r="BC1267" s="190"/>
      <c r="BD1267" s="190"/>
      <c r="BE1267" s="190"/>
      <c r="BF1267" s="190"/>
      <c r="BG1267" s="190"/>
      <c r="BH1267" s="190"/>
      <c r="BI1267" s="190"/>
      <c r="BJ1267" s="190"/>
      <c r="BK1267" s="190"/>
      <c r="BL1267" s="190"/>
      <c r="BM1267" s="190"/>
      <c r="BN1267" s="190"/>
      <c r="BO1267" s="190"/>
      <c r="BP1267" s="190"/>
      <c r="BQ1267" s="190"/>
      <c r="BR1267" s="190"/>
      <c r="BS1267" s="190"/>
      <c r="BT1267" s="190"/>
      <c r="BU1267" s="190"/>
      <c r="BV1267" s="190"/>
      <c r="BW1267" s="190"/>
      <c r="BX1267" s="190"/>
      <c r="BY1267" s="190"/>
      <c r="BZ1267" s="190"/>
      <c r="CA1267" s="190"/>
      <c r="CB1267" s="190"/>
      <c r="CC1267" s="190"/>
      <c r="CD1267" s="190"/>
      <c r="CE1267" s="190"/>
      <c r="CF1267" s="190"/>
      <c r="CG1267" s="190"/>
      <c r="CH1267" s="190"/>
      <c r="CI1267" s="190"/>
      <c r="CJ1267" s="190"/>
      <c r="CK1267" s="190"/>
      <c r="CL1267" s="190"/>
      <c r="CM1267" s="190"/>
      <c r="CN1267" s="190"/>
      <c r="CO1267" s="190"/>
      <c r="CP1267" s="190"/>
      <c r="CQ1267" s="190"/>
      <c r="CR1267" s="190"/>
      <c r="CS1267" s="190"/>
      <c r="CT1267" s="190"/>
      <c r="CU1267" s="190"/>
      <c r="CV1267" s="190"/>
      <c r="CW1267" s="190"/>
      <c r="CX1267" s="190"/>
      <c r="CY1267" s="190"/>
      <c r="CZ1267" s="190"/>
      <c r="DA1267" s="190"/>
      <c r="DB1267" s="190"/>
      <c r="DC1267" s="190"/>
      <c r="DD1267" s="190"/>
      <c r="DE1267" s="190"/>
      <c r="DF1267" s="190"/>
      <c r="DG1267" s="190"/>
      <c r="DH1267" s="190"/>
      <c r="DI1267" s="190"/>
      <c r="DJ1267" s="190"/>
      <c r="DK1267" s="190"/>
      <c r="DL1267" s="190"/>
      <c r="DM1267" s="190"/>
      <c r="DN1267" s="190"/>
      <c r="DO1267" s="190"/>
      <c r="DP1267" s="190"/>
      <c r="DQ1267" s="190"/>
      <c r="DR1267" s="190"/>
      <c r="DS1267" s="190"/>
      <c r="DT1267" s="190"/>
      <c r="DU1267" s="190"/>
      <c r="DV1267" s="190"/>
      <c r="DW1267" s="190"/>
      <c r="DX1267" s="190"/>
      <c r="DY1267" s="190"/>
      <c r="DZ1267" s="190"/>
      <c r="EA1267" s="190"/>
      <c r="EB1267" s="190"/>
      <c r="EC1267" s="190"/>
      <c r="ED1267" s="190"/>
      <c r="EE1267" s="190"/>
      <c r="EF1267" s="190"/>
      <c r="EG1267" s="190"/>
      <c r="EH1267" s="190"/>
      <c r="EI1267" s="190"/>
      <c r="EJ1267" s="190"/>
      <c r="EK1267" s="190"/>
      <c r="EL1267" s="190"/>
      <c r="EM1267" s="190"/>
      <c r="EN1267" s="190"/>
      <c r="EO1267" s="190"/>
      <c r="EP1267" s="190"/>
      <c r="EQ1267" s="190"/>
      <c r="ER1267" s="190"/>
      <c r="ES1267" s="190"/>
      <c r="ET1267" s="190"/>
      <c r="EU1267" s="190"/>
      <c r="EV1267" s="190"/>
      <c r="EW1267" s="190"/>
      <c r="EX1267" s="190"/>
      <c r="EY1267" s="190"/>
      <c r="EZ1267" s="190"/>
      <c r="FA1267" s="190"/>
      <c r="FB1267" s="190"/>
      <c r="FC1267" s="190"/>
      <c r="FD1267" s="190"/>
      <c r="FE1267" s="190"/>
      <c r="FF1267" s="190"/>
      <c r="FG1267" s="190"/>
      <c r="FH1267" s="190"/>
      <c r="FI1267" s="190"/>
      <c r="FJ1267" s="190"/>
      <c r="FK1267" s="190"/>
      <c r="FL1267" s="190"/>
      <c r="FM1267" s="190"/>
      <c r="FN1267" s="190"/>
      <c r="FO1267" s="190"/>
      <c r="FP1267" s="190"/>
      <c r="FQ1267" s="190"/>
      <c r="FR1267" s="190"/>
      <c r="FS1267" s="190"/>
      <c r="FT1267" s="190"/>
      <c r="FU1267" s="190"/>
      <c r="FV1267" s="190"/>
      <c r="FW1267" s="190"/>
      <c r="FX1267" s="190"/>
      <c r="FY1267" s="190"/>
      <c r="FZ1267" s="190"/>
      <c r="GA1267" s="190"/>
      <c r="GB1267" s="190"/>
      <c r="GC1267" s="190"/>
      <c r="GD1267" s="190"/>
      <c r="GE1267" s="190"/>
      <c r="GF1267" s="190"/>
      <c r="GG1267" s="190"/>
      <c r="GH1267" s="190"/>
      <c r="GI1267" s="190"/>
      <c r="GJ1267" s="190"/>
      <c r="GK1267" s="190"/>
      <c r="GL1267" s="190"/>
      <c r="GM1267" s="190"/>
      <c r="GN1267" s="190"/>
      <c r="GO1267" s="190"/>
      <c r="GP1267" s="190"/>
      <c r="GQ1267" s="190"/>
      <c r="GR1267" s="190"/>
      <c r="GS1267" s="190"/>
      <c r="GT1267" s="190"/>
      <c r="GU1267" s="190"/>
      <c r="GV1267" s="190"/>
      <c r="GW1267" s="190"/>
      <c r="GX1267" s="190"/>
      <c r="GY1267" s="190"/>
      <c r="GZ1267" s="190"/>
      <c r="HA1267" s="190"/>
      <c r="HB1267" s="190"/>
      <c r="HC1267" s="190"/>
      <c r="HD1267" s="190"/>
      <c r="HE1267" s="190"/>
      <c r="HF1267" s="190"/>
      <c r="HG1267" s="190"/>
      <c r="HH1267" s="190"/>
      <c r="HI1267" s="190"/>
      <c r="HJ1267" s="190"/>
      <c r="HK1267" s="190"/>
      <c r="HL1267" s="190"/>
      <c r="HM1267" s="190"/>
      <c r="HN1267" s="190"/>
      <c r="HO1267" s="190"/>
      <c r="HP1267" s="190"/>
      <c r="HQ1267" s="190"/>
      <c r="HR1267" s="190"/>
      <c r="HS1267" s="190"/>
      <c r="HT1267" s="190"/>
      <c r="HU1267" s="190"/>
      <c r="HV1267" s="190"/>
      <c r="HW1267" s="190"/>
      <c r="HX1267" s="190"/>
      <c r="HY1267" s="190"/>
      <c r="HZ1267" s="190"/>
      <c r="IA1267" s="190"/>
      <c r="IB1267" s="190"/>
      <c r="IC1267" s="190"/>
      <c r="ID1267" s="190"/>
      <c r="IE1267" s="190"/>
      <c r="IF1267" s="190"/>
      <c r="IG1267" s="190"/>
      <c r="IH1267" s="190"/>
      <c r="II1267" s="190"/>
      <c r="IJ1267" s="190"/>
      <c r="IK1267" s="190"/>
      <c r="IL1267" s="190"/>
      <c r="IM1267" s="190"/>
      <c r="IN1267" s="190"/>
      <c r="IO1267" s="190"/>
      <c r="IP1267" s="190"/>
      <c r="IQ1267" s="190"/>
      <c r="IR1267" s="190"/>
      <c r="IS1267" s="190"/>
      <c r="IT1267" s="190"/>
      <c r="IU1267" s="190"/>
    </row>
    <row r="1268" spans="1:255" s="189" customFormat="1" ht="18" customHeight="1">
      <c r="A1268" s="262" t="s">
        <v>2123</v>
      </c>
      <c r="B1268" s="298">
        <v>0</v>
      </c>
      <c r="C1268" s="299"/>
      <c r="D1268" s="294">
        <v>0</v>
      </c>
      <c r="E1268" s="207"/>
      <c r="F1268" s="294"/>
      <c r="G1268" s="296"/>
      <c r="H1268" s="219"/>
      <c r="I1268" s="310" t="s">
        <v>62</v>
      </c>
      <c r="J1268" s="307">
        <v>16966</v>
      </c>
      <c r="K1268" s="307">
        <v>16966</v>
      </c>
      <c r="L1268" s="308">
        <v>58829</v>
      </c>
      <c r="M1268" s="309"/>
      <c r="N1268" s="308">
        <v>37546</v>
      </c>
      <c r="O1268" s="219">
        <f>+L1268/N1268-1</f>
        <v>0.5668513290363821</v>
      </c>
      <c r="P1268" s="193"/>
      <c r="Q1268" s="190"/>
      <c r="R1268" s="190"/>
      <c r="S1268" s="190"/>
      <c r="T1268" s="190"/>
      <c r="U1268" s="190"/>
      <c r="V1268" s="190"/>
      <c r="W1268" s="190"/>
      <c r="X1268" s="190"/>
      <c r="Y1268" s="215"/>
      <c r="Z1268" s="190"/>
      <c r="AA1268" s="190"/>
      <c r="AB1268" s="190"/>
      <c r="AC1268" s="190"/>
      <c r="AD1268" s="190"/>
      <c r="AE1268" s="190"/>
      <c r="AF1268" s="190"/>
      <c r="AG1268" s="190"/>
      <c r="AH1268" s="190"/>
      <c r="AI1268" s="190"/>
      <c r="AJ1268" s="190"/>
      <c r="AK1268" s="190"/>
      <c r="AL1268" s="190"/>
      <c r="AM1268" s="190"/>
      <c r="AN1268" s="190"/>
      <c r="AO1268" s="190"/>
      <c r="AP1268" s="190"/>
      <c r="AQ1268" s="190"/>
      <c r="AR1268" s="190"/>
      <c r="AS1268" s="190"/>
      <c r="AT1268" s="190"/>
      <c r="AU1268" s="190"/>
      <c r="AV1268" s="190"/>
      <c r="AW1268" s="190"/>
      <c r="AX1268" s="190"/>
      <c r="AY1268" s="190"/>
      <c r="AZ1268" s="190"/>
      <c r="BA1268" s="190"/>
      <c r="BB1268" s="190"/>
      <c r="BC1268" s="190"/>
      <c r="BD1268" s="190"/>
      <c r="BE1268" s="190"/>
      <c r="BF1268" s="190"/>
      <c r="BG1268" s="190"/>
      <c r="BH1268" s="190"/>
      <c r="BI1268" s="190"/>
      <c r="BJ1268" s="190"/>
      <c r="BK1268" s="190"/>
      <c r="BL1268" s="190"/>
      <c r="BM1268" s="190"/>
      <c r="BN1268" s="190"/>
      <c r="BO1268" s="190"/>
      <c r="BP1268" s="190"/>
      <c r="BQ1268" s="190"/>
      <c r="BR1268" s="190"/>
      <c r="BS1268" s="190"/>
      <c r="BT1268" s="190"/>
      <c r="BU1268" s="190"/>
      <c r="BV1268" s="190"/>
      <c r="BW1268" s="190"/>
      <c r="BX1268" s="190"/>
      <c r="BY1268" s="190"/>
      <c r="BZ1268" s="190"/>
      <c r="CA1268" s="190"/>
      <c r="CB1268" s="190"/>
      <c r="CC1268" s="190"/>
      <c r="CD1268" s="190"/>
      <c r="CE1268" s="190"/>
      <c r="CF1268" s="190"/>
      <c r="CG1268" s="190"/>
      <c r="CH1268" s="190"/>
      <c r="CI1268" s="190"/>
      <c r="CJ1268" s="190"/>
      <c r="CK1268" s="190"/>
      <c r="CL1268" s="190"/>
      <c r="CM1268" s="190"/>
      <c r="CN1268" s="190"/>
      <c r="CO1268" s="190"/>
      <c r="CP1268" s="190"/>
      <c r="CQ1268" s="190"/>
      <c r="CR1268" s="190"/>
      <c r="CS1268" s="190"/>
      <c r="CT1268" s="190"/>
      <c r="CU1268" s="190"/>
      <c r="CV1268" s="190"/>
      <c r="CW1268" s="190"/>
      <c r="CX1268" s="190"/>
      <c r="CY1268" s="190"/>
      <c r="CZ1268" s="190"/>
      <c r="DA1268" s="190"/>
      <c r="DB1268" s="190"/>
      <c r="DC1268" s="190"/>
      <c r="DD1268" s="190"/>
      <c r="DE1268" s="190"/>
      <c r="DF1268" s="190"/>
      <c r="DG1268" s="190"/>
      <c r="DH1268" s="190"/>
      <c r="DI1268" s="190"/>
      <c r="DJ1268" s="190"/>
      <c r="DK1268" s="190"/>
      <c r="DL1268" s="190"/>
      <c r="DM1268" s="190"/>
      <c r="DN1268" s="190"/>
      <c r="DO1268" s="190"/>
      <c r="DP1268" s="190"/>
      <c r="DQ1268" s="190"/>
      <c r="DR1268" s="190"/>
      <c r="DS1268" s="190"/>
      <c r="DT1268" s="190"/>
      <c r="DU1268" s="190"/>
      <c r="DV1268" s="190"/>
      <c r="DW1268" s="190"/>
      <c r="DX1268" s="190"/>
      <c r="DY1268" s="190"/>
      <c r="DZ1268" s="190"/>
      <c r="EA1268" s="190"/>
      <c r="EB1268" s="190"/>
      <c r="EC1268" s="190"/>
      <c r="ED1268" s="190"/>
      <c r="EE1268" s="190"/>
      <c r="EF1268" s="190"/>
      <c r="EG1268" s="190"/>
      <c r="EH1268" s="190"/>
      <c r="EI1268" s="190"/>
      <c r="EJ1268" s="190"/>
      <c r="EK1268" s="190"/>
      <c r="EL1268" s="190"/>
      <c r="EM1268" s="190"/>
      <c r="EN1268" s="190"/>
      <c r="EO1268" s="190"/>
      <c r="EP1268" s="190"/>
      <c r="EQ1268" s="190"/>
      <c r="ER1268" s="190"/>
      <c r="ES1268" s="190"/>
      <c r="ET1268" s="190"/>
      <c r="EU1268" s="190"/>
      <c r="EV1268" s="190"/>
      <c r="EW1268" s="190"/>
      <c r="EX1268" s="190"/>
      <c r="EY1268" s="190"/>
      <c r="EZ1268" s="190"/>
      <c r="FA1268" s="190"/>
      <c r="FB1268" s="190"/>
      <c r="FC1268" s="190"/>
      <c r="FD1268" s="190"/>
      <c r="FE1268" s="190"/>
      <c r="FF1268" s="190"/>
      <c r="FG1268" s="190"/>
      <c r="FH1268" s="190"/>
      <c r="FI1268" s="190"/>
      <c r="FJ1268" s="190"/>
      <c r="FK1268" s="190"/>
      <c r="FL1268" s="190"/>
      <c r="FM1268" s="190"/>
      <c r="FN1268" s="190"/>
      <c r="FO1268" s="190"/>
      <c r="FP1268" s="190"/>
      <c r="FQ1268" s="190"/>
      <c r="FR1268" s="190"/>
      <c r="FS1268" s="190"/>
      <c r="FT1268" s="190"/>
      <c r="FU1268" s="190"/>
      <c r="FV1268" s="190"/>
      <c r="FW1268" s="190"/>
      <c r="FX1268" s="190"/>
      <c r="FY1268" s="190"/>
      <c r="FZ1268" s="190"/>
      <c r="GA1268" s="190"/>
      <c r="GB1268" s="190"/>
      <c r="GC1268" s="190"/>
      <c r="GD1268" s="190"/>
      <c r="GE1268" s="190"/>
      <c r="GF1268" s="190"/>
      <c r="GG1268" s="190"/>
      <c r="GH1268" s="190"/>
      <c r="GI1268" s="190"/>
      <c r="GJ1268" s="190"/>
      <c r="GK1268" s="190"/>
      <c r="GL1268" s="190"/>
      <c r="GM1268" s="190"/>
      <c r="GN1268" s="190"/>
      <c r="GO1268" s="190"/>
      <c r="GP1268" s="190"/>
      <c r="GQ1268" s="190"/>
      <c r="GR1268" s="190"/>
      <c r="GS1268" s="190"/>
      <c r="GT1268" s="190"/>
      <c r="GU1268" s="190"/>
      <c r="GV1268" s="190"/>
      <c r="GW1268" s="190"/>
      <c r="GX1268" s="190"/>
      <c r="GY1268" s="190"/>
      <c r="GZ1268" s="190"/>
      <c r="HA1268" s="190"/>
      <c r="HB1268" s="190"/>
      <c r="HC1268" s="190"/>
      <c r="HD1268" s="190"/>
      <c r="HE1268" s="190"/>
      <c r="HF1268" s="190"/>
      <c r="HG1268" s="190"/>
      <c r="HH1268" s="190"/>
      <c r="HI1268" s="190"/>
      <c r="HJ1268" s="190"/>
      <c r="HK1268" s="190"/>
      <c r="HL1268" s="190"/>
      <c r="HM1268" s="190"/>
      <c r="HN1268" s="190"/>
      <c r="HO1268" s="190"/>
      <c r="HP1268" s="190"/>
      <c r="HQ1268" s="190"/>
      <c r="HR1268" s="190"/>
      <c r="HS1268" s="190"/>
      <c r="HT1268" s="190"/>
      <c r="HU1268" s="190"/>
      <c r="HV1268" s="190"/>
      <c r="HW1268" s="190"/>
      <c r="HX1268" s="190"/>
      <c r="HY1268" s="190"/>
      <c r="HZ1268" s="190"/>
      <c r="IA1268" s="190"/>
      <c r="IB1268" s="190"/>
      <c r="IC1268" s="190"/>
      <c r="ID1268" s="190"/>
      <c r="IE1268" s="190"/>
      <c r="IF1268" s="190"/>
      <c r="IG1268" s="190"/>
      <c r="IH1268" s="190"/>
      <c r="II1268" s="190"/>
      <c r="IJ1268" s="190"/>
      <c r="IK1268" s="190"/>
      <c r="IL1268" s="190"/>
      <c r="IM1268" s="190"/>
      <c r="IN1268" s="190"/>
      <c r="IO1268" s="190"/>
      <c r="IP1268" s="190"/>
      <c r="IQ1268" s="190"/>
      <c r="IR1268" s="190"/>
      <c r="IS1268" s="190"/>
      <c r="IT1268" s="190"/>
      <c r="IU1268" s="190"/>
    </row>
    <row r="1269" spans="1:255" s="189" customFormat="1" ht="18" customHeight="1">
      <c r="A1269" s="262" t="s">
        <v>63</v>
      </c>
      <c r="B1269" s="214"/>
      <c r="C1269" s="295"/>
      <c r="D1269" s="294"/>
      <c r="E1269" s="296"/>
      <c r="F1269" s="294"/>
      <c r="G1269" s="296"/>
      <c r="H1269" s="219"/>
      <c r="I1269" s="310" t="s">
        <v>64</v>
      </c>
      <c r="J1269" s="307"/>
      <c r="K1269" s="307"/>
      <c r="L1269" s="29"/>
      <c r="M1269" s="309"/>
      <c r="N1269" s="29"/>
      <c r="O1269" s="219"/>
      <c r="P1269" s="193"/>
      <c r="Q1269" s="190"/>
      <c r="R1269" s="190"/>
      <c r="S1269" s="190"/>
      <c r="T1269" s="190"/>
      <c r="U1269" s="190"/>
      <c r="V1269" s="190"/>
      <c r="W1269" s="190"/>
      <c r="X1269" s="190"/>
      <c r="Y1269" s="215"/>
      <c r="Z1269" s="190"/>
      <c r="AA1269" s="190"/>
      <c r="AB1269" s="190"/>
      <c r="AC1269" s="190"/>
      <c r="AD1269" s="190"/>
      <c r="AE1269" s="190"/>
      <c r="AF1269" s="190"/>
      <c r="AG1269" s="190"/>
      <c r="AH1269" s="190"/>
      <c r="AI1269" s="190"/>
      <c r="AJ1269" s="190"/>
      <c r="AK1269" s="190"/>
      <c r="AL1269" s="190"/>
      <c r="AM1269" s="190"/>
      <c r="AN1269" s="190"/>
      <c r="AO1269" s="190"/>
      <c r="AP1269" s="190"/>
      <c r="AQ1269" s="190"/>
      <c r="AR1269" s="190"/>
      <c r="AS1269" s="190"/>
      <c r="AT1269" s="190"/>
      <c r="AU1269" s="190"/>
      <c r="AV1269" s="190"/>
      <c r="AW1269" s="190"/>
      <c r="AX1269" s="190"/>
      <c r="AY1269" s="190"/>
      <c r="AZ1269" s="190"/>
      <c r="BA1269" s="190"/>
      <c r="BB1269" s="190"/>
      <c r="BC1269" s="190"/>
      <c r="BD1269" s="190"/>
      <c r="BE1269" s="190"/>
      <c r="BF1269" s="190"/>
      <c r="BG1269" s="190"/>
      <c r="BH1269" s="190"/>
      <c r="BI1269" s="190"/>
      <c r="BJ1269" s="190"/>
      <c r="BK1269" s="190"/>
      <c r="BL1269" s="190"/>
      <c r="BM1269" s="190"/>
      <c r="BN1269" s="190"/>
      <c r="BO1269" s="190"/>
      <c r="BP1269" s="190"/>
      <c r="BQ1269" s="190"/>
      <c r="BR1269" s="190"/>
      <c r="BS1269" s="190"/>
      <c r="BT1269" s="190"/>
      <c r="BU1269" s="190"/>
      <c r="BV1269" s="190"/>
      <c r="BW1269" s="190"/>
      <c r="BX1269" s="190"/>
      <c r="BY1269" s="190"/>
      <c r="BZ1269" s="190"/>
      <c r="CA1269" s="190"/>
      <c r="CB1269" s="190"/>
      <c r="CC1269" s="190"/>
      <c r="CD1269" s="190"/>
      <c r="CE1269" s="190"/>
      <c r="CF1269" s="190"/>
      <c r="CG1269" s="190"/>
      <c r="CH1269" s="190"/>
      <c r="CI1269" s="190"/>
      <c r="CJ1269" s="190"/>
      <c r="CK1269" s="190"/>
      <c r="CL1269" s="190"/>
      <c r="CM1269" s="190"/>
      <c r="CN1269" s="190"/>
      <c r="CO1269" s="190"/>
      <c r="CP1269" s="190"/>
      <c r="CQ1269" s="190"/>
      <c r="CR1269" s="190"/>
      <c r="CS1269" s="190"/>
      <c r="CT1269" s="190"/>
      <c r="CU1269" s="190"/>
      <c r="CV1269" s="190"/>
      <c r="CW1269" s="190"/>
      <c r="CX1269" s="190"/>
      <c r="CY1269" s="190"/>
      <c r="CZ1269" s="190"/>
      <c r="DA1269" s="190"/>
      <c r="DB1269" s="190"/>
      <c r="DC1269" s="190"/>
      <c r="DD1269" s="190"/>
      <c r="DE1269" s="190"/>
      <c r="DF1269" s="190"/>
      <c r="DG1269" s="190"/>
      <c r="DH1269" s="190"/>
      <c r="DI1269" s="190"/>
      <c r="DJ1269" s="190"/>
      <c r="DK1269" s="190"/>
      <c r="DL1269" s="190"/>
      <c r="DM1269" s="190"/>
      <c r="DN1269" s="190"/>
      <c r="DO1269" s="190"/>
      <c r="DP1269" s="190"/>
      <c r="DQ1269" s="190"/>
      <c r="DR1269" s="190"/>
      <c r="DS1269" s="190"/>
      <c r="DT1269" s="190"/>
      <c r="DU1269" s="190"/>
      <c r="DV1269" s="190"/>
      <c r="DW1269" s="190"/>
      <c r="DX1269" s="190"/>
      <c r="DY1269" s="190"/>
      <c r="DZ1269" s="190"/>
      <c r="EA1269" s="190"/>
      <c r="EB1269" s="190"/>
      <c r="EC1269" s="190"/>
      <c r="ED1269" s="190"/>
      <c r="EE1269" s="190"/>
      <c r="EF1269" s="190"/>
      <c r="EG1269" s="190"/>
      <c r="EH1269" s="190"/>
      <c r="EI1269" s="190"/>
      <c r="EJ1269" s="190"/>
      <c r="EK1269" s="190"/>
      <c r="EL1269" s="190"/>
      <c r="EM1269" s="190"/>
      <c r="EN1269" s="190"/>
      <c r="EO1269" s="190"/>
      <c r="EP1269" s="190"/>
      <c r="EQ1269" s="190"/>
      <c r="ER1269" s="190"/>
      <c r="ES1269" s="190"/>
      <c r="ET1269" s="190"/>
      <c r="EU1269" s="190"/>
      <c r="EV1269" s="190"/>
      <c r="EW1269" s="190"/>
      <c r="EX1269" s="190"/>
      <c r="EY1269" s="190"/>
      <c r="EZ1269" s="190"/>
      <c r="FA1269" s="190"/>
      <c r="FB1269" s="190"/>
      <c r="FC1269" s="190"/>
      <c r="FD1269" s="190"/>
      <c r="FE1269" s="190"/>
      <c r="FF1269" s="190"/>
      <c r="FG1269" s="190"/>
      <c r="FH1269" s="190"/>
      <c r="FI1269" s="190"/>
      <c r="FJ1269" s="190"/>
      <c r="FK1269" s="190"/>
      <c r="FL1269" s="190"/>
      <c r="FM1269" s="190"/>
      <c r="FN1269" s="190"/>
      <c r="FO1269" s="190"/>
      <c r="FP1269" s="190"/>
      <c r="FQ1269" s="190"/>
      <c r="FR1269" s="190"/>
      <c r="FS1269" s="190"/>
      <c r="FT1269" s="190"/>
      <c r="FU1269" s="190"/>
      <c r="FV1269" s="190"/>
      <c r="FW1269" s="190"/>
      <c r="FX1269" s="190"/>
      <c r="FY1269" s="190"/>
      <c r="FZ1269" s="190"/>
      <c r="GA1269" s="190"/>
      <c r="GB1269" s="190"/>
      <c r="GC1269" s="190"/>
      <c r="GD1269" s="190"/>
      <c r="GE1269" s="190"/>
      <c r="GF1269" s="190"/>
      <c r="GG1269" s="190"/>
      <c r="GH1269" s="190"/>
      <c r="GI1269" s="190"/>
      <c r="GJ1269" s="190"/>
      <c r="GK1269" s="190"/>
      <c r="GL1269" s="190"/>
      <c r="GM1269" s="190"/>
      <c r="GN1269" s="190"/>
      <c r="GO1269" s="190"/>
      <c r="GP1269" s="190"/>
      <c r="GQ1269" s="190"/>
      <c r="GR1269" s="190"/>
      <c r="GS1269" s="190"/>
      <c r="GT1269" s="190"/>
      <c r="GU1269" s="190"/>
      <c r="GV1269" s="190"/>
      <c r="GW1269" s="190"/>
      <c r="GX1269" s="190"/>
      <c r="GY1269" s="190"/>
      <c r="GZ1269" s="190"/>
      <c r="HA1269" s="190"/>
      <c r="HB1269" s="190"/>
      <c r="HC1269" s="190"/>
      <c r="HD1269" s="190"/>
      <c r="HE1269" s="190"/>
      <c r="HF1269" s="190"/>
      <c r="HG1269" s="190"/>
      <c r="HH1269" s="190"/>
      <c r="HI1269" s="190"/>
      <c r="HJ1269" s="190"/>
      <c r="HK1269" s="190"/>
      <c r="HL1269" s="190"/>
      <c r="HM1269" s="190"/>
      <c r="HN1269" s="190"/>
      <c r="HO1269" s="190"/>
      <c r="HP1269" s="190"/>
      <c r="HQ1269" s="190"/>
      <c r="HR1269" s="190"/>
      <c r="HS1269" s="190"/>
      <c r="HT1269" s="190"/>
      <c r="HU1269" s="190"/>
      <c r="HV1269" s="190"/>
      <c r="HW1269" s="190"/>
      <c r="HX1269" s="190"/>
      <c r="HY1269" s="190"/>
      <c r="HZ1269" s="190"/>
      <c r="IA1269" s="190"/>
      <c r="IB1269" s="190"/>
      <c r="IC1269" s="190"/>
      <c r="ID1269" s="190"/>
      <c r="IE1269" s="190"/>
      <c r="IF1269" s="190"/>
      <c r="IG1269" s="190"/>
      <c r="IH1269" s="190"/>
      <c r="II1269" s="190"/>
      <c r="IJ1269" s="190"/>
      <c r="IK1269" s="190"/>
      <c r="IL1269" s="190"/>
      <c r="IM1269" s="190"/>
      <c r="IN1269" s="190"/>
      <c r="IO1269" s="190"/>
      <c r="IP1269" s="190"/>
      <c r="IQ1269" s="190"/>
      <c r="IR1269" s="190"/>
      <c r="IS1269" s="190"/>
      <c r="IT1269" s="190"/>
      <c r="IU1269" s="190"/>
    </row>
    <row r="1270" spans="1:255" s="189" customFormat="1" ht="18" customHeight="1">
      <c r="A1270" s="262" t="s">
        <v>65</v>
      </c>
      <c r="B1270" s="214">
        <v>214126</v>
      </c>
      <c r="C1270" s="295">
        <v>271998</v>
      </c>
      <c r="D1270" s="294">
        <v>402755</v>
      </c>
      <c r="E1270" s="296">
        <f>+D1270/C1270</f>
        <v>1.4807277994691137</v>
      </c>
      <c r="F1270" s="294">
        <v>847448</v>
      </c>
      <c r="G1270" s="296">
        <f>+D1270/F1270-1</f>
        <v>-0.5247437010884444</v>
      </c>
      <c r="H1270" s="219"/>
      <c r="I1270" s="311" t="s">
        <v>2124</v>
      </c>
      <c r="J1270" s="214"/>
      <c r="K1270" s="214"/>
      <c r="L1270" s="308"/>
      <c r="M1270" s="309"/>
      <c r="N1270" s="308"/>
      <c r="O1270" s="219"/>
      <c r="P1270" s="193"/>
      <c r="Q1270" s="190"/>
      <c r="R1270" s="190"/>
      <c r="S1270" s="190"/>
      <c r="T1270" s="190"/>
      <c r="U1270" s="190"/>
      <c r="V1270" s="190"/>
      <c r="W1270" s="187"/>
      <c r="X1270" s="187"/>
      <c r="Y1270" s="215"/>
      <c r="Z1270" s="190"/>
      <c r="AA1270" s="190"/>
      <c r="AB1270" s="190"/>
      <c r="AC1270" s="190"/>
      <c r="AD1270" s="190"/>
      <c r="AE1270" s="190"/>
      <c r="AF1270" s="190"/>
      <c r="AG1270" s="190"/>
      <c r="AH1270" s="190"/>
      <c r="AI1270" s="190"/>
      <c r="AJ1270" s="190"/>
      <c r="AK1270" s="190"/>
      <c r="AL1270" s="190"/>
      <c r="AM1270" s="190"/>
      <c r="AN1270" s="190"/>
      <c r="AO1270" s="190"/>
      <c r="AP1270" s="190"/>
      <c r="AQ1270" s="190"/>
      <c r="AR1270" s="190"/>
      <c r="AS1270" s="190"/>
      <c r="AT1270" s="190"/>
      <c r="AU1270" s="190"/>
      <c r="AV1270" s="190"/>
      <c r="AW1270" s="190"/>
      <c r="AX1270" s="190"/>
      <c r="AY1270" s="190"/>
      <c r="AZ1270" s="190"/>
      <c r="BA1270" s="190"/>
      <c r="BB1270" s="190"/>
      <c r="BC1270" s="190"/>
      <c r="BD1270" s="190"/>
      <c r="BE1270" s="190"/>
      <c r="BF1270" s="190"/>
      <c r="BG1270" s="190"/>
      <c r="BH1270" s="190"/>
      <c r="BI1270" s="190"/>
      <c r="BJ1270" s="190"/>
      <c r="BK1270" s="190"/>
      <c r="BL1270" s="190"/>
      <c r="BM1270" s="190"/>
      <c r="BN1270" s="190"/>
      <c r="BO1270" s="190"/>
      <c r="BP1270" s="190"/>
      <c r="BQ1270" s="190"/>
      <c r="BR1270" s="190"/>
      <c r="BS1270" s="190"/>
      <c r="BT1270" s="190"/>
      <c r="BU1270" s="190"/>
      <c r="BV1270" s="190"/>
      <c r="BW1270" s="190"/>
      <c r="BX1270" s="190"/>
      <c r="BY1270" s="190"/>
      <c r="BZ1270" s="190"/>
      <c r="CA1270" s="190"/>
      <c r="CB1270" s="190"/>
      <c r="CC1270" s="190"/>
      <c r="CD1270" s="190"/>
      <c r="CE1270" s="190"/>
      <c r="CF1270" s="190"/>
      <c r="CG1270" s="190"/>
      <c r="CH1270" s="190"/>
      <c r="CI1270" s="190"/>
      <c r="CJ1270" s="190"/>
      <c r="CK1270" s="190"/>
      <c r="CL1270" s="190"/>
      <c r="CM1270" s="190"/>
      <c r="CN1270" s="190"/>
      <c r="CO1270" s="190"/>
      <c r="CP1270" s="190"/>
      <c r="CQ1270" s="190"/>
      <c r="CR1270" s="190"/>
      <c r="CS1270" s="190"/>
      <c r="CT1270" s="190"/>
      <c r="CU1270" s="190"/>
      <c r="CV1270" s="190"/>
      <c r="CW1270" s="190"/>
      <c r="CX1270" s="190"/>
      <c r="CY1270" s="190"/>
      <c r="CZ1270" s="190"/>
      <c r="DA1270" s="190"/>
      <c r="DB1270" s="190"/>
      <c r="DC1270" s="190"/>
      <c r="DD1270" s="190"/>
      <c r="DE1270" s="190"/>
      <c r="DF1270" s="190"/>
      <c r="DG1270" s="190"/>
      <c r="DH1270" s="190"/>
      <c r="DI1270" s="190"/>
      <c r="DJ1270" s="190"/>
      <c r="DK1270" s="190"/>
      <c r="DL1270" s="190"/>
      <c r="DM1270" s="190"/>
      <c r="DN1270" s="190"/>
      <c r="DO1270" s="190"/>
      <c r="DP1270" s="190"/>
      <c r="DQ1270" s="190"/>
      <c r="DR1270" s="190"/>
      <c r="DS1270" s="190"/>
      <c r="DT1270" s="190"/>
      <c r="DU1270" s="190"/>
      <c r="DV1270" s="190"/>
      <c r="DW1270" s="190"/>
      <c r="DX1270" s="190"/>
      <c r="DY1270" s="190"/>
      <c r="DZ1270" s="190"/>
      <c r="EA1270" s="190"/>
      <c r="EB1270" s="190"/>
      <c r="EC1270" s="190"/>
      <c r="ED1270" s="190"/>
      <c r="EE1270" s="190"/>
      <c r="EF1270" s="190"/>
      <c r="EG1270" s="190"/>
      <c r="EH1270" s="190"/>
      <c r="EI1270" s="190"/>
      <c r="EJ1270" s="190"/>
      <c r="EK1270" s="190"/>
      <c r="EL1270" s="190"/>
      <c r="EM1270" s="190"/>
      <c r="EN1270" s="190"/>
      <c r="EO1270" s="190"/>
      <c r="EP1270" s="190"/>
      <c r="EQ1270" s="190"/>
      <c r="ER1270" s="190"/>
      <c r="ES1270" s="190"/>
      <c r="ET1270" s="190"/>
      <c r="EU1270" s="190"/>
      <c r="EV1270" s="190"/>
      <c r="EW1270" s="190"/>
      <c r="EX1270" s="190"/>
      <c r="EY1270" s="190"/>
      <c r="EZ1270" s="190"/>
      <c r="FA1270" s="190"/>
      <c r="FB1270" s="190"/>
      <c r="FC1270" s="190"/>
      <c r="FD1270" s="190"/>
      <c r="FE1270" s="190"/>
      <c r="FF1270" s="190"/>
      <c r="FG1270" s="190"/>
      <c r="FH1270" s="190"/>
      <c r="FI1270" s="190"/>
      <c r="FJ1270" s="190"/>
      <c r="FK1270" s="190"/>
      <c r="FL1270" s="190"/>
      <c r="FM1270" s="190"/>
      <c r="FN1270" s="190"/>
      <c r="FO1270" s="190"/>
      <c r="FP1270" s="190"/>
      <c r="FQ1270" s="190"/>
      <c r="FR1270" s="190"/>
      <c r="FS1270" s="190"/>
      <c r="FT1270" s="190"/>
      <c r="FU1270" s="190"/>
      <c r="FV1270" s="190"/>
      <c r="FW1270" s="190"/>
      <c r="FX1270" s="190"/>
      <c r="FY1270" s="190"/>
      <c r="FZ1270" s="190"/>
      <c r="GA1270" s="190"/>
      <c r="GB1270" s="190"/>
      <c r="GC1270" s="190"/>
      <c r="GD1270" s="190"/>
      <c r="GE1270" s="190"/>
      <c r="GF1270" s="190"/>
      <c r="GG1270" s="190"/>
      <c r="GH1270" s="190"/>
      <c r="GI1270" s="190"/>
      <c r="GJ1270" s="190"/>
      <c r="GK1270" s="190"/>
      <c r="GL1270" s="190"/>
      <c r="GM1270" s="190"/>
      <c r="GN1270" s="190"/>
      <c r="GO1270" s="190"/>
      <c r="GP1270" s="190"/>
      <c r="GQ1270" s="190"/>
      <c r="GR1270" s="190"/>
      <c r="GS1270" s="190"/>
      <c r="GT1270" s="190"/>
      <c r="GU1270" s="190"/>
      <c r="GV1270" s="190"/>
      <c r="GW1270" s="190"/>
      <c r="GX1270" s="190"/>
      <c r="GY1270" s="190"/>
      <c r="GZ1270" s="190"/>
      <c r="HA1270" s="190"/>
      <c r="HB1270" s="190"/>
      <c r="HC1270" s="190"/>
      <c r="HD1270" s="190"/>
      <c r="HE1270" s="190"/>
      <c r="HF1270" s="190"/>
      <c r="HG1270" s="190"/>
      <c r="HH1270" s="190"/>
      <c r="HI1270" s="190"/>
      <c r="HJ1270" s="190"/>
      <c r="HK1270" s="190"/>
      <c r="HL1270" s="190"/>
      <c r="HM1270" s="190"/>
      <c r="HN1270" s="190"/>
      <c r="HO1270" s="190"/>
      <c r="HP1270" s="190"/>
      <c r="HQ1270" s="190"/>
      <c r="HR1270" s="190"/>
      <c r="HS1270" s="190"/>
      <c r="HT1270" s="190"/>
      <c r="HU1270" s="190"/>
      <c r="HV1270" s="190"/>
      <c r="HW1270" s="190"/>
      <c r="HX1270" s="190"/>
      <c r="HY1270" s="190"/>
      <c r="HZ1270" s="190"/>
      <c r="IA1270" s="190"/>
      <c r="IB1270" s="190"/>
      <c r="IC1270" s="190"/>
      <c r="ID1270" s="190"/>
      <c r="IE1270" s="190"/>
      <c r="IF1270" s="190"/>
      <c r="IG1270" s="190"/>
      <c r="IH1270" s="190"/>
      <c r="II1270" s="190"/>
      <c r="IJ1270" s="190"/>
      <c r="IK1270" s="190"/>
      <c r="IL1270" s="190"/>
      <c r="IM1270" s="190"/>
      <c r="IN1270" s="190"/>
      <c r="IO1270" s="190"/>
      <c r="IP1270" s="190"/>
      <c r="IQ1270" s="190"/>
      <c r="IR1270" s="190"/>
      <c r="IS1270" s="190"/>
      <c r="IT1270" s="190"/>
      <c r="IU1270" s="190"/>
    </row>
    <row r="1271" spans="1:255" s="189" customFormat="1" ht="18" customHeight="1">
      <c r="A1271" s="262" t="s">
        <v>67</v>
      </c>
      <c r="B1271" s="214">
        <v>41060</v>
      </c>
      <c r="C1271" s="295">
        <v>98525</v>
      </c>
      <c r="D1271" s="294">
        <v>89203</v>
      </c>
      <c r="E1271" s="296">
        <f>+D1271/C1271</f>
        <v>0.9053844201979193</v>
      </c>
      <c r="F1271" s="294">
        <v>119160</v>
      </c>
      <c r="G1271" s="296">
        <f>+D1271/F1271-1</f>
        <v>-0.2514014770057066</v>
      </c>
      <c r="H1271" s="219"/>
      <c r="I1271" s="311" t="s">
        <v>66</v>
      </c>
      <c r="J1271" s="214">
        <v>0</v>
      </c>
      <c r="K1271" s="214">
        <v>109984</v>
      </c>
      <c r="L1271" s="308">
        <v>179662</v>
      </c>
      <c r="M1271" s="309"/>
      <c r="N1271" s="308">
        <v>324422</v>
      </c>
      <c r="O1271" s="219">
        <f>+L1271/N1271-1</f>
        <v>-0.44620895007120354</v>
      </c>
      <c r="P1271" s="193"/>
      <c r="Q1271" s="190"/>
      <c r="R1271" s="190"/>
      <c r="S1271" s="190"/>
      <c r="T1271" s="190"/>
      <c r="U1271" s="190"/>
      <c r="V1271" s="190"/>
      <c r="W1271" s="190"/>
      <c r="X1271" s="190"/>
      <c r="Y1271" s="215"/>
      <c r="Z1271" s="190"/>
      <c r="AA1271" s="190"/>
      <c r="AB1271" s="190"/>
      <c r="AC1271" s="190"/>
      <c r="AD1271" s="190"/>
      <c r="AE1271" s="190"/>
      <c r="AF1271" s="190"/>
      <c r="AG1271" s="190"/>
      <c r="AH1271" s="190"/>
      <c r="AI1271" s="190"/>
      <c r="AJ1271" s="190"/>
      <c r="AK1271" s="190"/>
      <c r="AL1271" s="190"/>
      <c r="AM1271" s="190"/>
      <c r="AN1271" s="190"/>
      <c r="AO1271" s="190"/>
      <c r="AP1271" s="190"/>
      <c r="AQ1271" s="190"/>
      <c r="AR1271" s="190"/>
      <c r="AS1271" s="190"/>
      <c r="AT1271" s="190"/>
      <c r="AU1271" s="190"/>
      <c r="AV1271" s="190"/>
      <c r="AW1271" s="190"/>
      <c r="AX1271" s="190"/>
      <c r="AY1271" s="190"/>
      <c r="AZ1271" s="190"/>
      <c r="BA1271" s="190"/>
      <c r="BB1271" s="190"/>
      <c r="BC1271" s="190"/>
      <c r="BD1271" s="190"/>
      <c r="BE1271" s="190"/>
      <c r="BF1271" s="190"/>
      <c r="BG1271" s="190"/>
      <c r="BH1271" s="190"/>
      <c r="BI1271" s="190"/>
      <c r="BJ1271" s="190"/>
      <c r="BK1271" s="190"/>
      <c r="BL1271" s="190"/>
      <c r="BM1271" s="190"/>
      <c r="BN1271" s="190"/>
      <c r="BO1271" s="190"/>
      <c r="BP1271" s="190"/>
      <c r="BQ1271" s="190"/>
      <c r="BR1271" s="190"/>
      <c r="BS1271" s="190"/>
      <c r="BT1271" s="190"/>
      <c r="BU1271" s="190"/>
      <c r="BV1271" s="190"/>
      <c r="BW1271" s="190"/>
      <c r="BX1271" s="190"/>
      <c r="BY1271" s="190"/>
      <c r="BZ1271" s="190"/>
      <c r="CA1271" s="190"/>
      <c r="CB1271" s="190"/>
      <c r="CC1271" s="190"/>
      <c r="CD1271" s="190"/>
      <c r="CE1271" s="190"/>
      <c r="CF1271" s="190"/>
      <c r="CG1271" s="190"/>
      <c r="CH1271" s="190"/>
      <c r="CI1271" s="190"/>
      <c r="CJ1271" s="190"/>
      <c r="CK1271" s="190"/>
      <c r="CL1271" s="190"/>
      <c r="CM1271" s="190"/>
      <c r="CN1271" s="190"/>
      <c r="CO1271" s="190"/>
      <c r="CP1271" s="190"/>
      <c r="CQ1271" s="190"/>
      <c r="CR1271" s="190"/>
      <c r="CS1271" s="190"/>
      <c r="CT1271" s="190"/>
      <c r="CU1271" s="190"/>
      <c r="CV1271" s="190"/>
      <c r="CW1271" s="190"/>
      <c r="CX1271" s="190"/>
      <c r="CY1271" s="190"/>
      <c r="CZ1271" s="190"/>
      <c r="DA1271" s="190"/>
      <c r="DB1271" s="190"/>
      <c r="DC1271" s="190"/>
      <c r="DD1271" s="190"/>
      <c r="DE1271" s="190"/>
      <c r="DF1271" s="190"/>
      <c r="DG1271" s="190"/>
      <c r="DH1271" s="190"/>
      <c r="DI1271" s="190"/>
      <c r="DJ1271" s="190"/>
      <c r="DK1271" s="190"/>
      <c r="DL1271" s="190"/>
      <c r="DM1271" s="190"/>
      <c r="DN1271" s="190"/>
      <c r="DO1271" s="190"/>
      <c r="DP1271" s="190"/>
      <c r="DQ1271" s="190"/>
      <c r="DR1271" s="190"/>
      <c r="DS1271" s="190"/>
      <c r="DT1271" s="190"/>
      <c r="DU1271" s="190"/>
      <c r="DV1271" s="190"/>
      <c r="DW1271" s="190"/>
      <c r="DX1271" s="190"/>
      <c r="DY1271" s="190"/>
      <c r="DZ1271" s="190"/>
      <c r="EA1271" s="190"/>
      <c r="EB1271" s="190"/>
      <c r="EC1271" s="190"/>
      <c r="ED1271" s="190"/>
      <c r="EE1271" s="190"/>
      <c r="EF1271" s="190"/>
      <c r="EG1271" s="190"/>
      <c r="EH1271" s="190"/>
      <c r="EI1271" s="190"/>
      <c r="EJ1271" s="190"/>
      <c r="EK1271" s="190"/>
      <c r="EL1271" s="190"/>
      <c r="EM1271" s="190"/>
      <c r="EN1271" s="190"/>
      <c r="EO1271" s="190"/>
      <c r="EP1271" s="190"/>
      <c r="EQ1271" s="190"/>
      <c r="ER1271" s="190"/>
      <c r="ES1271" s="190"/>
      <c r="ET1271" s="190"/>
      <c r="EU1271" s="190"/>
      <c r="EV1271" s="190"/>
      <c r="EW1271" s="190"/>
      <c r="EX1271" s="190"/>
      <c r="EY1271" s="190"/>
      <c r="EZ1271" s="190"/>
      <c r="FA1271" s="190"/>
      <c r="FB1271" s="190"/>
      <c r="FC1271" s="190"/>
      <c r="FD1271" s="190"/>
      <c r="FE1271" s="190"/>
      <c r="FF1271" s="190"/>
      <c r="FG1271" s="190"/>
      <c r="FH1271" s="190"/>
      <c r="FI1271" s="190"/>
      <c r="FJ1271" s="190"/>
      <c r="FK1271" s="190"/>
      <c r="FL1271" s="190"/>
      <c r="FM1271" s="190"/>
      <c r="FN1271" s="190"/>
      <c r="FO1271" s="190"/>
      <c r="FP1271" s="190"/>
      <c r="FQ1271" s="190"/>
      <c r="FR1271" s="190"/>
      <c r="FS1271" s="190"/>
      <c r="FT1271" s="190"/>
      <c r="FU1271" s="190"/>
      <c r="FV1271" s="190"/>
      <c r="FW1271" s="190"/>
      <c r="FX1271" s="190"/>
      <c r="FY1271" s="190"/>
      <c r="FZ1271" s="190"/>
      <c r="GA1271" s="190"/>
      <c r="GB1271" s="190"/>
      <c r="GC1271" s="190"/>
      <c r="GD1271" s="190"/>
      <c r="GE1271" s="190"/>
      <c r="GF1271" s="190"/>
      <c r="GG1271" s="190"/>
      <c r="GH1271" s="190"/>
      <c r="GI1271" s="190"/>
      <c r="GJ1271" s="190"/>
      <c r="GK1271" s="190"/>
      <c r="GL1271" s="190"/>
      <c r="GM1271" s="190"/>
      <c r="GN1271" s="190"/>
      <c r="GO1271" s="190"/>
      <c r="GP1271" s="190"/>
      <c r="GQ1271" s="190"/>
      <c r="GR1271" s="190"/>
      <c r="GS1271" s="190"/>
      <c r="GT1271" s="190"/>
      <c r="GU1271" s="190"/>
      <c r="GV1271" s="190"/>
      <c r="GW1271" s="190"/>
      <c r="GX1271" s="190"/>
      <c r="GY1271" s="190"/>
      <c r="GZ1271" s="190"/>
      <c r="HA1271" s="190"/>
      <c r="HB1271" s="190"/>
      <c r="HC1271" s="190"/>
      <c r="HD1271" s="190"/>
      <c r="HE1271" s="190"/>
      <c r="HF1271" s="190"/>
      <c r="HG1271" s="190"/>
      <c r="HH1271" s="190"/>
      <c r="HI1271" s="190"/>
      <c r="HJ1271" s="190"/>
      <c r="HK1271" s="190"/>
      <c r="HL1271" s="190"/>
      <c r="HM1271" s="190"/>
      <c r="HN1271" s="190"/>
      <c r="HO1271" s="190"/>
      <c r="HP1271" s="190"/>
      <c r="HQ1271" s="190"/>
      <c r="HR1271" s="190"/>
      <c r="HS1271" s="190"/>
      <c r="HT1271" s="190"/>
      <c r="HU1271" s="190"/>
      <c r="HV1271" s="190"/>
      <c r="HW1271" s="190"/>
      <c r="HX1271" s="190"/>
      <c r="HY1271" s="190"/>
      <c r="HZ1271" s="190"/>
      <c r="IA1271" s="190"/>
      <c r="IB1271" s="190"/>
      <c r="IC1271" s="190"/>
      <c r="ID1271" s="190"/>
      <c r="IE1271" s="190"/>
      <c r="IF1271" s="190"/>
      <c r="IG1271" s="190"/>
      <c r="IH1271" s="190"/>
      <c r="II1271" s="190"/>
      <c r="IJ1271" s="190"/>
      <c r="IK1271" s="190"/>
      <c r="IL1271" s="190"/>
      <c r="IM1271" s="190"/>
      <c r="IN1271" s="190"/>
      <c r="IO1271" s="190"/>
      <c r="IP1271" s="190"/>
      <c r="IQ1271" s="190"/>
      <c r="IR1271" s="190"/>
      <c r="IS1271" s="190"/>
      <c r="IT1271" s="190"/>
      <c r="IU1271" s="190"/>
    </row>
    <row r="1272" spans="1:255" s="189" customFormat="1" ht="18" customHeight="1">
      <c r="A1272" s="262" t="s">
        <v>69</v>
      </c>
      <c r="B1272" s="294">
        <v>12875</v>
      </c>
      <c r="C1272" s="295">
        <v>12875</v>
      </c>
      <c r="D1272" s="294">
        <v>12876</v>
      </c>
      <c r="E1272" s="296">
        <f>+D1272/C1272</f>
        <v>1.0000776699029126</v>
      </c>
      <c r="F1272" s="294">
        <v>1688</v>
      </c>
      <c r="G1272" s="296">
        <f>+D1272/F1272-1</f>
        <v>6.627962085308057</v>
      </c>
      <c r="H1272" s="219"/>
      <c r="I1272" s="312" t="s">
        <v>70</v>
      </c>
      <c r="J1272" s="214"/>
      <c r="K1272" s="214"/>
      <c r="L1272" s="29"/>
      <c r="M1272" s="309"/>
      <c r="N1272" s="29"/>
      <c r="O1272" s="219"/>
      <c r="P1272" s="193"/>
      <c r="Q1272" s="190"/>
      <c r="R1272" s="190"/>
      <c r="S1272" s="190"/>
      <c r="T1272" s="190"/>
      <c r="U1272" s="190"/>
      <c r="V1272" s="190"/>
      <c r="W1272" s="190"/>
      <c r="X1272" s="190"/>
      <c r="Y1272" s="215"/>
      <c r="Z1272" s="190"/>
      <c r="AA1272" s="190"/>
      <c r="AB1272" s="190"/>
      <c r="AC1272" s="190"/>
      <c r="AD1272" s="190"/>
      <c r="AE1272" s="190"/>
      <c r="AF1272" s="190"/>
      <c r="AG1272" s="190"/>
      <c r="AH1272" s="190"/>
      <c r="AI1272" s="190"/>
      <c r="AJ1272" s="190"/>
      <c r="AK1272" s="190"/>
      <c r="AL1272" s="190"/>
      <c r="AM1272" s="190"/>
      <c r="AN1272" s="190"/>
      <c r="AO1272" s="190"/>
      <c r="AP1272" s="190"/>
      <c r="AQ1272" s="190"/>
      <c r="AR1272" s="190"/>
      <c r="AS1272" s="190"/>
      <c r="AT1272" s="190"/>
      <c r="AU1272" s="190"/>
      <c r="AV1272" s="190"/>
      <c r="AW1272" s="190"/>
      <c r="AX1272" s="190"/>
      <c r="AY1272" s="190"/>
      <c r="AZ1272" s="190"/>
      <c r="BA1272" s="190"/>
      <c r="BB1272" s="190"/>
      <c r="BC1272" s="190"/>
      <c r="BD1272" s="190"/>
      <c r="BE1272" s="190"/>
      <c r="BF1272" s="190"/>
      <c r="BG1272" s="190"/>
      <c r="BH1272" s="190"/>
      <c r="BI1272" s="190"/>
      <c r="BJ1272" s="190"/>
      <c r="BK1272" s="190"/>
      <c r="BL1272" s="190"/>
      <c r="BM1272" s="190"/>
      <c r="BN1272" s="190"/>
      <c r="BO1272" s="190"/>
      <c r="BP1272" s="190"/>
      <c r="BQ1272" s="190"/>
      <c r="BR1272" s="190"/>
      <c r="BS1272" s="190"/>
      <c r="BT1272" s="190"/>
      <c r="BU1272" s="190"/>
      <c r="BV1272" s="190"/>
      <c r="BW1272" s="190"/>
      <c r="BX1272" s="190"/>
      <c r="BY1272" s="190"/>
      <c r="BZ1272" s="190"/>
      <c r="CA1272" s="190"/>
      <c r="CB1272" s="190"/>
      <c r="CC1272" s="190"/>
      <c r="CD1272" s="190"/>
      <c r="CE1272" s="190"/>
      <c r="CF1272" s="190"/>
      <c r="CG1272" s="190"/>
      <c r="CH1272" s="190"/>
      <c r="CI1272" s="190"/>
      <c r="CJ1272" s="190"/>
      <c r="CK1272" s="190"/>
      <c r="CL1272" s="190"/>
      <c r="CM1272" s="190"/>
      <c r="CN1272" s="190"/>
      <c r="CO1272" s="190"/>
      <c r="CP1272" s="190"/>
      <c r="CQ1272" s="190"/>
      <c r="CR1272" s="190"/>
      <c r="CS1272" s="190"/>
      <c r="CT1272" s="190"/>
      <c r="CU1272" s="190"/>
      <c r="CV1272" s="190"/>
      <c r="CW1272" s="190"/>
      <c r="CX1272" s="190"/>
      <c r="CY1272" s="190"/>
      <c r="CZ1272" s="190"/>
      <c r="DA1272" s="190"/>
      <c r="DB1272" s="190"/>
      <c r="DC1272" s="190"/>
      <c r="DD1272" s="190"/>
      <c r="DE1272" s="190"/>
      <c r="DF1272" s="190"/>
      <c r="DG1272" s="190"/>
      <c r="DH1272" s="190"/>
      <c r="DI1272" s="190"/>
      <c r="DJ1272" s="190"/>
      <c r="DK1272" s="190"/>
      <c r="DL1272" s="190"/>
      <c r="DM1272" s="190"/>
      <c r="DN1272" s="190"/>
      <c r="DO1272" s="190"/>
      <c r="DP1272" s="190"/>
      <c r="DQ1272" s="190"/>
      <c r="DR1272" s="190"/>
      <c r="DS1272" s="190"/>
      <c r="DT1272" s="190"/>
      <c r="DU1272" s="190"/>
      <c r="DV1272" s="190"/>
      <c r="DW1272" s="190"/>
      <c r="DX1272" s="190"/>
      <c r="DY1272" s="190"/>
      <c r="DZ1272" s="190"/>
      <c r="EA1272" s="190"/>
      <c r="EB1272" s="190"/>
      <c r="EC1272" s="190"/>
      <c r="ED1272" s="190"/>
      <c r="EE1272" s="190"/>
      <c r="EF1272" s="190"/>
      <c r="EG1272" s="190"/>
      <c r="EH1272" s="190"/>
      <c r="EI1272" s="190"/>
      <c r="EJ1272" s="190"/>
      <c r="EK1272" s="190"/>
      <c r="EL1272" s="190"/>
      <c r="EM1272" s="190"/>
      <c r="EN1272" s="190"/>
      <c r="EO1272" s="190"/>
      <c r="EP1272" s="190"/>
      <c r="EQ1272" s="190"/>
      <c r="ER1272" s="190"/>
      <c r="ES1272" s="190"/>
      <c r="ET1272" s="190"/>
      <c r="EU1272" s="190"/>
      <c r="EV1272" s="190"/>
      <c r="EW1272" s="190"/>
      <c r="EX1272" s="190"/>
      <c r="EY1272" s="190"/>
      <c r="EZ1272" s="190"/>
      <c r="FA1272" s="190"/>
      <c r="FB1272" s="190"/>
      <c r="FC1272" s="190"/>
      <c r="FD1272" s="190"/>
      <c r="FE1272" s="190"/>
      <c r="FF1272" s="190"/>
      <c r="FG1272" s="190"/>
      <c r="FH1272" s="190"/>
      <c r="FI1272" s="190"/>
      <c r="FJ1272" s="190"/>
      <c r="FK1272" s="190"/>
      <c r="FL1272" s="190"/>
      <c r="FM1272" s="190"/>
      <c r="FN1272" s="190"/>
      <c r="FO1272" s="190"/>
      <c r="FP1272" s="190"/>
      <c r="FQ1272" s="190"/>
      <c r="FR1272" s="190"/>
      <c r="FS1272" s="190"/>
      <c r="FT1272" s="190"/>
      <c r="FU1272" s="190"/>
      <c r="FV1272" s="190"/>
      <c r="FW1272" s="190"/>
      <c r="FX1272" s="190"/>
      <c r="FY1272" s="190"/>
      <c r="FZ1272" s="190"/>
      <c r="GA1272" s="190"/>
      <c r="GB1272" s="190"/>
      <c r="GC1272" s="190"/>
      <c r="GD1272" s="190"/>
      <c r="GE1272" s="190"/>
      <c r="GF1272" s="190"/>
      <c r="GG1272" s="190"/>
      <c r="GH1272" s="190"/>
      <c r="GI1272" s="190"/>
      <c r="GJ1272" s="190"/>
      <c r="GK1272" s="190"/>
      <c r="GL1272" s="190"/>
      <c r="GM1272" s="190"/>
      <c r="GN1272" s="190"/>
      <c r="GO1272" s="190"/>
      <c r="GP1272" s="190"/>
      <c r="GQ1272" s="190"/>
      <c r="GR1272" s="190"/>
      <c r="GS1272" s="190"/>
      <c r="GT1272" s="190"/>
      <c r="GU1272" s="190"/>
      <c r="GV1272" s="190"/>
      <c r="GW1272" s="190"/>
      <c r="GX1272" s="190"/>
      <c r="GY1272" s="190"/>
      <c r="GZ1272" s="190"/>
      <c r="HA1272" s="190"/>
      <c r="HB1272" s="190"/>
      <c r="HC1272" s="190"/>
      <c r="HD1272" s="190"/>
      <c r="HE1272" s="190"/>
      <c r="HF1272" s="190"/>
      <c r="HG1272" s="190"/>
      <c r="HH1272" s="190"/>
      <c r="HI1272" s="190"/>
      <c r="HJ1272" s="190"/>
      <c r="HK1272" s="190"/>
      <c r="HL1272" s="190"/>
      <c r="HM1272" s="190"/>
      <c r="HN1272" s="190"/>
      <c r="HO1272" s="190"/>
      <c r="HP1272" s="190"/>
      <c r="HQ1272" s="190"/>
      <c r="HR1272" s="190"/>
      <c r="HS1272" s="190"/>
      <c r="HT1272" s="190"/>
      <c r="HU1272" s="190"/>
      <c r="HV1272" s="190"/>
      <c r="HW1272" s="190"/>
      <c r="HX1272" s="190"/>
      <c r="HY1272" s="190"/>
      <c r="HZ1272" s="190"/>
      <c r="IA1272" s="190"/>
      <c r="IB1272" s="190"/>
      <c r="IC1272" s="190"/>
      <c r="ID1272" s="190"/>
      <c r="IE1272" s="190"/>
      <c r="IF1272" s="190"/>
      <c r="IG1272" s="190"/>
      <c r="IH1272" s="190"/>
      <c r="II1272" s="190"/>
      <c r="IJ1272" s="190"/>
      <c r="IK1272" s="190"/>
      <c r="IL1272" s="190"/>
      <c r="IM1272" s="190"/>
      <c r="IN1272" s="190"/>
      <c r="IO1272" s="190"/>
      <c r="IP1272" s="190"/>
      <c r="IQ1272" s="190"/>
      <c r="IR1272" s="190"/>
      <c r="IS1272" s="190"/>
      <c r="IT1272" s="190"/>
      <c r="IU1272" s="190"/>
    </row>
    <row r="1273" spans="1:255" s="189" customFormat="1" ht="18" customHeight="1">
      <c r="A1273" s="291"/>
      <c r="B1273" s="214"/>
      <c r="C1273" s="214"/>
      <c r="D1273" s="214"/>
      <c r="E1273" s="300"/>
      <c r="F1273" s="214"/>
      <c r="G1273" s="300"/>
      <c r="H1273" s="219"/>
      <c r="I1273" s="313" t="s">
        <v>71</v>
      </c>
      <c r="J1273" s="214"/>
      <c r="K1273" s="214"/>
      <c r="L1273" s="29">
        <v>8852</v>
      </c>
      <c r="M1273" s="309"/>
      <c r="N1273" s="29">
        <v>12876</v>
      </c>
      <c r="O1273" s="219">
        <f>+L1273/N1273-1</f>
        <v>-0.31251941596769184</v>
      </c>
      <c r="P1273" s="193"/>
      <c r="Q1273" s="190"/>
      <c r="R1273" s="190"/>
      <c r="S1273" s="190"/>
      <c r="T1273" s="190"/>
      <c r="U1273" s="190"/>
      <c r="V1273" s="190"/>
      <c r="W1273" s="190"/>
      <c r="X1273" s="190"/>
      <c r="Y1273" s="215"/>
      <c r="Z1273" s="190"/>
      <c r="AA1273" s="190"/>
      <c r="AB1273" s="190"/>
      <c r="AC1273" s="190"/>
      <c r="AD1273" s="190"/>
      <c r="AE1273" s="190"/>
      <c r="AF1273" s="190"/>
      <c r="AG1273" s="190"/>
      <c r="AH1273" s="190"/>
      <c r="AI1273" s="190"/>
      <c r="AJ1273" s="190"/>
      <c r="AK1273" s="190"/>
      <c r="AL1273" s="190"/>
      <c r="AM1273" s="190"/>
      <c r="AN1273" s="190"/>
      <c r="AO1273" s="190"/>
      <c r="AP1273" s="190"/>
      <c r="AQ1273" s="190"/>
      <c r="AR1273" s="190"/>
      <c r="AS1273" s="190"/>
      <c r="AT1273" s="190"/>
      <c r="AU1273" s="190"/>
      <c r="AV1273" s="190"/>
      <c r="AW1273" s="190"/>
      <c r="AX1273" s="190"/>
      <c r="AY1273" s="190"/>
      <c r="AZ1273" s="190"/>
      <c r="BA1273" s="190"/>
      <c r="BB1273" s="190"/>
      <c r="BC1273" s="190"/>
      <c r="BD1273" s="190"/>
      <c r="BE1273" s="190"/>
      <c r="BF1273" s="190"/>
      <c r="BG1273" s="190"/>
      <c r="BH1273" s="190"/>
      <c r="BI1273" s="190"/>
      <c r="BJ1273" s="190"/>
      <c r="BK1273" s="190"/>
      <c r="BL1273" s="190"/>
      <c r="BM1273" s="190"/>
      <c r="BN1273" s="190"/>
      <c r="BO1273" s="190"/>
      <c r="BP1273" s="190"/>
      <c r="BQ1273" s="190"/>
      <c r="BR1273" s="190"/>
      <c r="BS1273" s="190"/>
      <c r="BT1273" s="190"/>
      <c r="BU1273" s="190"/>
      <c r="BV1273" s="190"/>
      <c r="BW1273" s="190"/>
      <c r="BX1273" s="190"/>
      <c r="BY1273" s="190"/>
      <c r="BZ1273" s="190"/>
      <c r="CA1273" s="190"/>
      <c r="CB1273" s="190"/>
      <c r="CC1273" s="190"/>
      <c r="CD1273" s="190"/>
      <c r="CE1273" s="190"/>
      <c r="CF1273" s="190"/>
      <c r="CG1273" s="190"/>
      <c r="CH1273" s="190"/>
      <c r="CI1273" s="190"/>
      <c r="CJ1273" s="190"/>
      <c r="CK1273" s="190"/>
      <c r="CL1273" s="190"/>
      <c r="CM1273" s="190"/>
      <c r="CN1273" s="190"/>
      <c r="CO1273" s="190"/>
      <c r="CP1273" s="190"/>
      <c r="CQ1273" s="190"/>
      <c r="CR1273" s="190"/>
      <c r="CS1273" s="190"/>
      <c r="CT1273" s="190"/>
      <c r="CU1273" s="190"/>
      <c r="CV1273" s="190"/>
      <c r="CW1273" s="190"/>
      <c r="CX1273" s="190"/>
      <c r="CY1273" s="190"/>
      <c r="CZ1273" s="190"/>
      <c r="DA1273" s="190"/>
      <c r="DB1273" s="190"/>
      <c r="DC1273" s="190"/>
      <c r="DD1273" s="190"/>
      <c r="DE1273" s="190"/>
      <c r="DF1273" s="190"/>
      <c r="DG1273" s="190"/>
      <c r="DH1273" s="190"/>
      <c r="DI1273" s="190"/>
      <c r="DJ1273" s="190"/>
      <c r="DK1273" s="190"/>
      <c r="DL1273" s="190"/>
      <c r="DM1273" s="190"/>
      <c r="DN1273" s="190"/>
      <c r="DO1273" s="190"/>
      <c r="DP1273" s="190"/>
      <c r="DQ1273" s="190"/>
      <c r="DR1273" s="190"/>
      <c r="DS1273" s="190"/>
      <c r="DT1273" s="190"/>
      <c r="DU1273" s="190"/>
      <c r="DV1273" s="190"/>
      <c r="DW1273" s="190"/>
      <c r="DX1273" s="190"/>
      <c r="DY1273" s="190"/>
      <c r="DZ1273" s="190"/>
      <c r="EA1273" s="190"/>
      <c r="EB1273" s="190"/>
      <c r="EC1273" s="190"/>
      <c r="ED1273" s="190"/>
      <c r="EE1273" s="190"/>
      <c r="EF1273" s="190"/>
      <c r="EG1273" s="190"/>
      <c r="EH1273" s="190"/>
      <c r="EI1273" s="190"/>
      <c r="EJ1273" s="190"/>
      <c r="EK1273" s="190"/>
      <c r="EL1273" s="190"/>
      <c r="EM1273" s="190"/>
      <c r="EN1273" s="190"/>
      <c r="EO1273" s="190"/>
      <c r="EP1273" s="190"/>
      <c r="EQ1273" s="190"/>
      <c r="ER1273" s="190"/>
      <c r="ES1273" s="190"/>
      <c r="ET1273" s="190"/>
      <c r="EU1273" s="190"/>
      <c r="EV1273" s="190"/>
      <c r="EW1273" s="190"/>
      <c r="EX1273" s="190"/>
      <c r="EY1273" s="190"/>
      <c r="EZ1273" s="190"/>
      <c r="FA1273" s="190"/>
      <c r="FB1273" s="190"/>
      <c r="FC1273" s="190"/>
      <c r="FD1273" s="190"/>
      <c r="FE1273" s="190"/>
      <c r="FF1273" s="190"/>
      <c r="FG1273" s="190"/>
      <c r="FH1273" s="190"/>
      <c r="FI1273" s="190"/>
      <c r="FJ1273" s="190"/>
      <c r="FK1273" s="190"/>
      <c r="FL1273" s="190"/>
      <c r="FM1273" s="190"/>
      <c r="FN1273" s="190"/>
      <c r="FO1273" s="190"/>
      <c r="FP1273" s="190"/>
      <c r="FQ1273" s="190"/>
      <c r="FR1273" s="190"/>
      <c r="FS1273" s="190"/>
      <c r="FT1273" s="190"/>
      <c r="FU1273" s="190"/>
      <c r="FV1273" s="190"/>
      <c r="FW1273" s="190"/>
      <c r="FX1273" s="190"/>
      <c r="FY1273" s="190"/>
      <c r="FZ1273" s="190"/>
      <c r="GA1273" s="190"/>
      <c r="GB1273" s="190"/>
      <c r="GC1273" s="190"/>
      <c r="GD1273" s="190"/>
      <c r="GE1273" s="190"/>
      <c r="GF1273" s="190"/>
      <c r="GG1273" s="190"/>
      <c r="GH1273" s="190"/>
      <c r="GI1273" s="190"/>
      <c r="GJ1273" s="190"/>
      <c r="GK1273" s="190"/>
      <c r="GL1273" s="190"/>
      <c r="GM1273" s="190"/>
      <c r="GN1273" s="190"/>
      <c r="GO1273" s="190"/>
      <c r="GP1273" s="190"/>
      <c r="GQ1273" s="190"/>
      <c r="GR1273" s="190"/>
      <c r="GS1273" s="190"/>
      <c r="GT1273" s="190"/>
      <c r="GU1273" s="190"/>
      <c r="GV1273" s="190"/>
      <c r="GW1273" s="190"/>
      <c r="GX1273" s="190"/>
      <c r="GY1273" s="190"/>
      <c r="GZ1273" s="190"/>
      <c r="HA1273" s="190"/>
      <c r="HB1273" s="190"/>
      <c r="HC1273" s="190"/>
      <c r="HD1273" s="190"/>
      <c r="HE1273" s="190"/>
      <c r="HF1273" s="190"/>
      <c r="HG1273" s="190"/>
      <c r="HH1273" s="190"/>
      <c r="HI1273" s="190"/>
      <c r="HJ1273" s="190"/>
      <c r="HK1273" s="190"/>
      <c r="HL1273" s="190"/>
      <c r="HM1273" s="190"/>
      <c r="HN1273" s="190"/>
      <c r="HO1273" s="190"/>
      <c r="HP1273" s="190"/>
      <c r="HQ1273" s="190"/>
      <c r="HR1273" s="190"/>
      <c r="HS1273" s="190"/>
      <c r="HT1273" s="190"/>
      <c r="HU1273" s="190"/>
      <c r="HV1273" s="190"/>
      <c r="HW1273" s="190"/>
      <c r="HX1273" s="190"/>
      <c r="HY1273" s="190"/>
      <c r="HZ1273" s="190"/>
      <c r="IA1273" s="190"/>
      <c r="IB1273" s="190"/>
      <c r="IC1273" s="190"/>
      <c r="ID1273" s="190"/>
      <c r="IE1273" s="190"/>
      <c r="IF1273" s="190"/>
      <c r="IG1273" s="190"/>
      <c r="IH1273" s="190"/>
      <c r="II1273" s="190"/>
      <c r="IJ1273" s="190"/>
      <c r="IK1273" s="190"/>
      <c r="IL1273" s="190"/>
      <c r="IM1273" s="190"/>
      <c r="IN1273" s="190"/>
      <c r="IO1273" s="190"/>
      <c r="IP1273" s="190"/>
      <c r="IQ1273" s="190"/>
      <c r="IR1273" s="190"/>
      <c r="IS1273" s="190"/>
      <c r="IT1273" s="190"/>
      <c r="IU1273" s="190"/>
    </row>
    <row r="1274" spans="1:25" ht="18" customHeight="1">
      <c r="A1274" s="291"/>
      <c r="B1274" s="214"/>
      <c r="C1274" s="214"/>
      <c r="D1274" s="214"/>
      <c r="E1274" s="300"/>
      <c r="F1274" s="214"/>
      <c r="G1274" s="300"/>
      <c r="H1274" s="219"/>
      <c r="I1274" s="313"/>
      <c r="J1274" s="214"/>
      <c r="K1274" s="214"/>
      <c r="L1274" s="29">
        <v>0</v>
      </c>
      <c r="M1274" s="300"/>
      <c r="N1274" s="29"/>
      <c r="O1274" s="219"/>
      <c r="Y1274" s="215"/>
    </row>
    <row r="1275" spans="1:25" ht="18" customHeight="1">
      <c r="A1275" s="218"/>
      <c r="B1275" s="217"/>
      <c r="C1275" s="217"/>
      <c r="D1275" s="217"/>
      <c r="E1275" s="219"/>
      <c r="F1275" s="217"/>
      <c r="G1275" s="219"/>
      <c r="H1275" s="219"/>
      <c r="I1275" s="301"/>
      <c r="J1275" s="214"/>
      <c r="K1275" s="214"/>
      <c r="L1275" s="300"/>
      <c r="M1275" s="300"/>
      <c r="N1275" s="300"/>
      <c r="O1275" s="219"/>
      <c r="Y1275" s="215"/>
    </row>
    <row r="1276" spans="1:25" ht="21.75" customHeight="1">
      <c r="A1276" s="335" t="s">
        <v>73</v>
      </c>
      <c r="B1276" s="292">
        <f>SUM(B1264:B1265)</f>
        <v>1074545</v>
      </c>
      <c r="C1276" s="292">
        <f>SUM(C1264:C1265)</f>
        <v>1345429</v>
      </c>
      <c r="D1276" s="292">
        <f>SUM(D1264:D1265)</f>
        <v>1456970</v>
      </c>
      <c r="E1276" s="203">
        <f>+D1276/C1276</f>
        <v>1.082903668643979</v>
      </c>
      <c r="F1276" s="292">
        <f>SUM(F1264:F1265)</f>
        <v>1758461</v>
      </c>
      <c r="G1276" s="203">
        <f>+D1276/F1276-1</f>
        <v>-0.17145162730364794</v>
      </c>
      <c r="I1276" s="301" t="s">
        <v>74</v>
      </c>
      <c r="J1276" s="292">
        <f>SUM(J1264:J1265)</f>
        <v>1074545</v>
      </c>
      <c r="K1276" s="292">
        <f>+K1264+K1265</f>
        <v>1345429</v>
      </c>
      <c r="L1276" s="292">
        <f>+L1264+L1265</f>
        <v>1456970</v>
      </c>
      <c r="M1276" s="204">
        <f>+L1276/K1276</f>
        <v>1.082903668643979</v>
      </c>
      <c r="N1276" s="292">
        <f>+N1264+N1265</f>
        <v>1758461</v>
      </c>
      <c r="O1276" s="203">
        <f>+L1276/N1276-1</f>
        <v>-0.17145162730364794</v>
      </c>
      <c r="Y1276" s="215"/>
    </row>
    <row r="1283" spans="23:24" ht="14.25">
      <c r="W1283" s="187"/>
      <c r="X1283" s="187"/>
    </row>
    <row r="1290" spans="23:24" ht="14.25">
      <c r="W1290" s="186"/>
      <c r="X1290" s="186"/>
    </row>
  </sheetData>
  <sheetProtection/>
  <autoFilter ref="A3:IU1276"/>
  <mergeCells count="1">
    <mergeCell ref="A1:O1"/>
  </mergeCells>
  <printOptions horizontalCentered="1"/>
  <pageMargins left="0.7479166666666667" right="0.7479166666666667" top="0.9840277777777777" bottom="0.9840277777777777" header="0.5111111111111111" footer="0.5111111111111111"/>
  <pageSetup fitToHeight="0" fitToWidth="1" horizontalDpi="600" verticalDpi="600" orientation="landscape" paperSize="8" scale="8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showZeros="0" zoomScaleSheetLayoutView="100" workbookViewId="0" topLeftCell="A1">
      <selection activeCell="E16" sqref="E16"/>
    </sheetView>
  </sheetViews>
  <sheetFormatPr defaultColWidth="12.125" defaultRowHeight="14.25"/>
  <cols>
    <col min="1" max="1" width="11.00390625" style="164" customWidth="1"/>
    <col min="2" max="2" width="37.75390625" style="160" customWidth="1"/>
    <col min="3" max="3" width="17.125" style="164" customWidth="1"/>
    <col min="4" max="4" width="16.125" style="160" customWidth="1"/>
    <col min="5" max="5" width="13.125" style="160" customWidth="1"/>
    <col min="6" max="6" width="30.125" style="165" customWidth="1"/>
    <col min="7" max="7" width="13.625" style="165" customWidth="1"/>
    <col min="8" max="248" width="9.125" style="165" customWidth="1"/>
    <col min="249" max="249" width="8.125" style="165" customWidth="1"/>
    <col min="250" max="250" width="26.25390625" style="165" customWidth="1"/>
    <col min="251" max="254" width="12.125" style="165" customWidth="1"/>
    <col min="255" max="255" width="12.75390625" style="165" customWidth="1"/>
    <col min="256" max="256" width="12.125" style="165" customWidth="1"/>
  </cols>
  <sheetData>
    <row r="1" spans="1:6" s="160" customFormat="1" ht="34.5" customHeight="1">
      <c r="A1" s="166" t="s">
        <v>2125</v>
      </c>
      <c r="B1" s="166"/>
      <c r="C1" s="166"/>
      <c r="D1" s="166"/>
      <c r="E1" s="166"/>
      <c r="F1" s="166"/>
    </row>
    <row r="2" spans="1:5" s="160" customFormat="1" ht="16.5" customHeight="1">
      <c r="A2" s="167" t="s">
        <v>2</v>
      </c>
      <c r="B2" s="167"/>
      <c r="C2" s="167"/>
      <c r="D2" s="167"/>
      <c r="E2" s="168"/>
    </row>
    <row r="3" spans="1:6" s="161" customFormat="1" ht="22.5" customHeight="1">
      <c r="A3" s="169" t="s">
        <v>76</v>
      </c>
      <c r="B3" s="170" t="s">
        <v>2126</v>
      </c>
      <c r="C3" s="171" t="s">
        <v>2127</v>
      </c>
      <c r="D3" s="171" t="s">
        <v>2128</v>
      </c>
      <c r="E3" s="172" t="s">
        <v>2129</v>
      </c>
      <c r="F3" s="172" t="s">
        <v>2130</v>
      </c>
    </row>
    <row r="4" spans="1:6" s="161" customFormat="1" ht="12.75" customHeight="1">
      <c r="A4" s="170"/>
      <c r="B4" s="170"/>
      <c r="C4" s="173"/>
      <c r="D4" s="173"/>
      <c r="E4" s="172"/>
      <c r="F4" s="172"/>
    </row>
    <row r="5" spans="1:6" s="161" customFormat="1" ht="14.25">
      <c r="A5" s="170"/>
      <c r="B5" s="170"/>
      <c r="C5" s="169"/>
      <c r="D5" s="169"/>
      <c r="E5" s="172"/>
      <c r="F5" s="172"/>
    </row>
    <row r="6" spans="1:6" s="162" customFormat="1" ht="47.25" customHeight="1">
      <c r="A6" s="174">
        <v>301</v>
      </c>
      <c r="B6" s="174" t="s">
        <v>2131</v>
      </c>
      <c r="C6" s="175">
        <f>SUM(C7:C20)</f>
        <v>270480</v>
      </c>
      <c r="D6" s="175">
        <f>SUM(D7:D20)</f>
        <v>218047</v>
      </c>
      <c r="E6" s="176">
        <f aca="true" t="shared" si="0" ref="E6:E14">C6/D6-1</f>
        <v>0.24046650492783672</v>
      </c>
      <c r="F6" s="177"/>
    </row>
    <row r="7" spans="1:6" s="163" customFormat="1" ht="18.75" customHeight="1">
      <c r="A7" s="178">
        <v>30101</v>
      </c>
      <c r="B7" s="178" t="s">
        <v>2132</v>
      </c>
      <c r="C7" s="29">
        <v>86741</v>
      </c>
      <c r="D7" s="29">
        <v>60004</v>
      </c>
      <c r="E7" s="179">
        <f t="shared" si="0"/>
        <v>0.4455869608692753</v>
      </c>
      <c r="F7" s="177"/>
    </row>
    <row r="8" spans="1:6" s="163" customFormat="1" ht="18.75" customHeight="1">
      <c r="A8" s="178">
        <v>30102</v>
      </c>
      <c r="B8" s="178" t="s">
        <v>2133</v>
      </c>
      <c r="C8" s="29">
        <v>39316</v>
      </c>
      <c r="D8" s="29">
        <v>11457</v>
      </c>
      <c r="E8" s="179">
        <f t="shared" si="0"/>
        <v>2.4316138605219515</v>
      </c>
      <c r="F8" s="177"/>
    </row>
    <row r="9" spans="1:6" s="163" customFormat="1" ht="18.75" customHeight="1">
      <c r="A9" s="178">
        <v>30103</v>
      </c>
      <c r="B9" s="178" t="s">
        <v>2134</v>
      </c>
      <c r="C9" s="29">
        <v>2938</v>
      </c>
      <c r="D9" s="29">
        <v>8214</v>
      </c>
      <c r="E9" s="179">
        <f t="shared" si="0"/>
        <v>-0.642317993669345</v>
      </c>
      <c r="F9" s="177"/>
    </row>
    <row r="10" spans="1:6" s="163" customFormat="1" ht="18.75" customHeight="1">
      <c r="A10" s="178">
        <v>30104</v>
      </c>
      <c r="B10" s="178" t="s">
        <v>2135</v>
      </c>
      <c r="C10" s="29">
        <v>0</v>
      </c>
      <c r="D10" s="29">
        <v>3767</v>
      </c>
      <c r="E10" s="179">
        <f t="shared" si="0"/>
        <v>-1</v>
      </c>
      <c r="F10" s="177"/>
    </row>
    <row r="11" spans="1:6" s="163" customFormat="1" ht="18.75" customHeight="1">
      <c r="A11" s="178">
        <v>30106</v>
      </c>
      <c r="B11" s="178" t="s">
        <v>2136</v>
      </c>
      <c r="C11" s="29">
        <v>673</v>
      </c>
      <c r="D11" s="29">
        <v>493</v>
      </c>
      <c r="E11" s="179">
        <f t="shared" si="0"/>
        <v>0.3651115618661258</v>
      </c>
      <c r="F11" s="177"/>
    </row>
    <row r="12" spans="1:6" s="163" customFormat="1" ht="18.75" customHeight="1">
      <c r="A12" s="178">
        <v>30107</v>
      </c>
      <c r="B12" s="178" t="s">
        <v>2137</v>
      </c>
      <c r="C12" s="29">
        <v>10321</v>
      </c>
      <c r="D12" s="29">
        <v>10520</v>
      </c>
      <c r="E12" s="179">
        <f t="shared" si="0"/>
        <v>-0.01891634980988588</v>
      </c>
      <c r="F12" s="177"/>
    </row>
    <row r="13" spans="1:6" s="163" customFormat="1" ht="18.75" customHeight="1">
      <c r="A13" s="178">
        <v>30108</v>
      </c>
      <c r="B13" s="178" t="s">
        <v>2138</v>
      </c>
      <c r="C13" s="29">
        <v>18054</v>
      </c>
      <c r="D13" s="29">
        <v>29786</v>
      </c>
      <c r="E13" s="179">
        <f t="shared" si="0"/>
        <v>-0.39387631773316323</v>
      </c>
      <c r="F13" s="177"/>
    </row>
    <row r="14" spans="1:6" s="163" customFormat="1" ht="18.75" customHeight="1">
      <c r="A14" s="178">
        <v>30109</v>
      </c>
      <c r="B14" s="178" t="s">
        <v>2139</v>
      </c>
      <c r="C14" s="29">
        <v>7363</v>
      </c>
      <c r="D14" s="29">
        <v>11795</v>
      </c>
      <c r="E14" s="179">
        <f t="shared" si="0"/>
        <v>-0.37575243747350573</v>
      </c>
      <c r="F14" s="177"/>
    </row>
    <row r="15" spans="1:6" s="163" customFormat="1" ht="18.75" customHeight="1">
      <c r="A15" s="178">
        <v>30110</v>
      </c>
      <c r="B15" s="180" t="s">
        <v>2140</v>
      </c>
      <c r="C15" s="29">
        <v>3446</v>
      </c>
      <c r="D15" s="29">
        <v>0</v>
      </c>
      <c r="E15" s="179"/>
      <c r="F15" s="177"/>
    </row>
    <row r="16" spans="1:6" s="163" customFormat="1" ht="18.75" customHeight="1">
      <c r="A16" s="178">
        <v>30111</v>
      </c>
      <c r="B16" s="180" t="s">
        <v>2141</v>
      </c>
      <c r="C16" s="29">
        <v>119</v>
      </c>
      <c r="D16" s="29">
        <v>0</v>
      </c>
      <c r="E16" s="179"/>
      <c r="F16" s="177"/>
    </row>
    <row r="17" spans="1:6" s="163" customFormat="1" ht="18.75" customHeight="1">
      <c r="A17" s="178">
        <v>30112</v>
      </c>
      <c r="B17" s="180" t="s">
        <v>2142</v>
      </c>
      <c r="C17" s="29">
        <v>1779</v>
      </c>
      <c r="D17" s="29">
        <v>0</v>
      </c>
      <c r="E17" s="179"/>
      <c r="F17" s="177"/>
    </row>
    <row r="18" spans="1:6" s="163" customFormat="1" ht="18.75" customHeight="1">
      <c r="A18" s="178">
        <v>30113</v>
      </c>
      <c r="B18" s="180" t="s">
        <v>2143</v>
      </c>
      <c r="C18" s="29">
        <v>19868</v>
      </c>
      <c r="D18" s="29">
        <v>0</v>
      </c>
      <c r="E18" s="179"/>
      <c r="F18" s="177"/>
    </row>
    <row r="19" spans="1:6" s="163" customFormat="1" ht="18.75" customHeight="1">
      <c r="A19" s="178">
        <v>30114</v>
      </c>
      <c r="B19" s="180" t="s">
        <v>2144</v>
      </c>
      <c r="C19" s="29">
        <v>314</v>
      </c>
      <c r="D19" s="29">
        <v>0</v>
      </c>
      <c r="E19" s="179"/>
      <c r="F19" s="177"/>
    </row>
    <row r="20" spans="1:6" s="163" customFormat="1" ht="18.75" customHeight="1">
      <c r="A20" s="178">
        <v>30199</v>
      </c>
      <c r="B20" s="178" t="s">
        <v>2145</v>
      </c>
      <c r="C20" s="29">
        <v>79548</v>
      </c>
      <c r="D20" s="29">
        <v>82011</v>
      </c>
      <c r="E20" s="179">
        <f aca="true" t="shared" si="1" ref="E20:E28">C20/D20-1</f>
        <v>-0.030032556608259875</v>
      </c>
      <c r="F20" s="177"/>
    </row>
    <row r="21" spans="1:6" s="162" customFormat="1" ht="45.75" customHeight="1">
      <c r="A21" s="174">
        <v>302</v>
      </c>
      <c r="B21" s="174" t="s">
        <v>2146</v>
      </c>
      <c r="C21" s="181">
        <f>SUM(C22:C48)</f>
        <v>451762</v>
      </c>
      <c r="D21" s="181">
        <f>SUM(D22:D48)</f>
        <v>370809</v>
      </c>
      <c r="E21" s="176">
        <f t="shared" si="1"/>
        <v>0.21831455007834233</v>
      </c>
      <c r="F21" s="177"/>
    </row>
    <row r="22" spans="1:6" s="163" customFormat="1" ht="18.75" customHeight="1">
      <c r="A22" s="178">
        <v>30201</v>
      </c>
      <c r="B22" s="178" t="s">
        <v>2147</v>
      </c>
      <c r="C22" s="29">
        <v>11324</v>
      </c>
      <c r="D22" s="29">
        <v>10949</v>
      </c>
      <c r="E22" s="179">
        <f t="shared" si="1"/>
        <v>0.034249703169239254</v>
      </c>
      <c r="F22" s="177"/>
    </row>
    <row r="23" spans="1:6" s="163" customFormat="1" ht="18.75" customHeight="1">
      <c r="A23" s="178">
        <v>30202</v>
      </c>
      <c r="B23" s="178" t="s">
        <v>2148</v>
      </c>
      <c r="C23" s="29">
        <v>3383</v>
      </c>
      <c r="D23" s="29">
        <v>2935</v>
      </c>
      <c r="E23" s="179">
        <f t="shared" si="1"/>
        <v>0.15264054514480407</v>
      </c>
      <c r="F23" s="177"/>
    </row>
    <row r="24" spans="1:6" s="163" customFormat="1" ht="18.75" customHeight="1">
      <c r="A24" s="178">
        <v>30203</v>
      </c>
      <c r="B24" s="178" t="s">
        <v>2149</v>
      </c>
      <c r="C24" s="29">
        <v>8154</v>
      </c>
      <c r="D24" s="29">
        <v>2688</v>
      </c>
      <c r="E24" s="179">
        <f t="shared" si="1"/>
        <v>2.033482142857143</v>
      </c>
      <c r="F24" s="177"/>
    </row>
    <row r="25" spans="1:6" s="163" customFormat="1" ht="18.75" customHeight="1">
      <c r="A25" s="178">
        <v>30204</v>
      </c>
      <c r="B25" s="178" t="s">
        <v>2150</v>
      </c>
      <c r="C25" s="29">
        <v>4</v>
      </c>
      <c r="D25" s="29">
        <v>5</v>
      </c>
      <c r="E25" s="179">
        <f t="shared" si="1"/>
        <v>-0.19999999999999996</v>
      </c>
      <c r="F25" s="177"/>
    </row>
    <row r="26" spans="1:6" s="163" customFormat="1" ht="18.75" customHeight="1">
      <c r="A26" s="178">
        <v>30205</v>
      </c>
      <c r="B26" s="178" t="s">
        <v>2151</v>
      </c>
      <c r="C26" s="29">
        <v>1166</v>
      </c>
      <c r="D26" s="29">
        <v>1055</v>
      </c>
      <c r="E26" s="179">
        <f t="shared" si="1"/>
        <v>0.10521327014218018</v>
      </c>
      <c r="F26" s="177"/>
    </row>
    <row r="27" spans="1:6" s="163" customFormat="1" ht="18.75" customHeight="1">
      <c r="A27" s="178">
        <v>30206</v>
      </c>
      <c r="B27" s="178" t="s">
        <v>2152</v>
      </c>
      <c r="C27" s="29">
        <v>7441</v>
      </c>
      <c r="D27" s="29">
        <v>6136</v>
      </c>
      <c r="E27" s="179">
        <f t="shared" si="1"/>
        <v>0.21267926988265962</v>
      </c>
      <c r="F27" s="177"/>
    </row>
    <row r="28" spans="1:6" s="163" customFormat="1" ht="18.75" customHeight="1">
      <c r="A28" s="178">
        <v>30207</v>
      </c>
      <c r="B28" s="178" t="s">
        <v>2153</v>
      </c>
      <c r="C28" s="29">
        <v>3300</v>
      </c>
      <c r="D28" s="29">
        <v>2433</v>
      </c>
      <c r="E28" s="179">
        <f t="shared" si="1"/>
        <v>0.35635018495684334</v>
      </c>
      <c r="F28" s="177"/>
    </row>
    <row r="29" spans="1:6" s="163" customFormat="1" ht="18.75" customHeight="1">
      <c r="A29" s="178">
        <v>30208</v>
      </c>
      <c r="B29" s="178" t="s">
        <v>2154</v>
      </c>
      <c r="C29" s="29">
        <v>0</v>
      </c>
      <c r="D29" s="29">
        <v>0</v>
      </c>
      <c r="E29" s="179"/>
      <c r="F29" s="177"/>
    </row>
    <row r="30" spans="1:6" s="163" customFormat="1" ht="18.75" customHeight="1">
      <c r="A30" s="178">
        <v>30209</v>
      </c>
      <c r="B30" s="178" t="s">
        <v>2155</v>
      </c>
      <c r="C30" s="29">
        <v>17529</v>
      </c>
      <c r="D30" s="29">
        <v>13383</v>
      </c>
      <c r="E30" s="179">
        <f aca="true" t="shared" si="2" ref="E30:E43">C30/D30-1</f>
        <v>0.3097960098632593</v>
      </c>
      <c r="F30" s="177"/>
    </row>
    <row r="31" spans="1:6" s="163" customFormat="1" ht="18.75" customHeight="1">
      <c r="A31" s="178">
        <v>30211</v>
      </c>
      <c r="B31" s="178" t="s">
        <v>2156</v>
      </c>
      <c r="C31" s="29">
        <v>2754</v>
      </c>
      <c r="D31" s="29">
        <v>2640</v>
      </c>
      <c r="E31" s="179">
        <f t="shared" si="2"/>
        <v>0.04318181818181821</v>
      </c>
      <c r="F31" s="177"/>
    </row>
    <row r="32" spans="1:6" s="163" customFormat="1" ht="18.75" customHeight="1">
      <c r="A32" s="178">
        <v>30212</v>
      </c>
      <c r="B32" s="178" t="s">
        <v>2157</v>
      </c>
      <c r="C32" s="29">
        <v>26</v>
      </c>
      <c r="D32" s="29">
        <v>181</v>
      </c>
      <c r="E32" s="179">
        <f t="shared" si="2"/>
        <v>-0.856353591160221</v>
      </c>
      <c r="F32" s="177"/>
    </row>
    <row r="33" spans="1:6" s="163" customFormat="1" ht="18.75" customHeight="1">
      <c r="A33" s="178">
        <v>30213</v>
      </c>
      <c r="B33" s="178" t="s">
        <v>2158</v>
      </c>
      <c r="C33" s="29">
        <v>25970</v>
      </c>
      <c r="D33" s="29">
        <v>23826</v>
      </c>
      <c r="E33" s="179">
        <f t="shared" si="2"/>
        <v>0.08998572987492648</v>
      </c>
      <c r="F33" s="177"/>
    </row>
    <row r="34" spans="1:6" s="163" customFormat="1" ht="18.75" customHeight="1">
      <c r="A34" s="178">
        <v>30214</v>
      </c>
      <c r="B34" s="178" t="s">
        <v>2159</v>
      </c>
      <c r="C34" s="29">
        <v>19850</v>
      </c>
      <c r="D34" s="29">
        <v>18149</v>
      </c>
      <c r="E34" s="179">
        <f t="shared" si="2"/>
        <v>0.09372417213069584</v>
      </c>
      <c r="F34" s="177"/>
    </row>
    <row r="35" spans="1:6" s="163" customFormat="1" ht="18.75" customHeight="1">
      <c r="A35" s="178">
        <v>30215</v>
      </c>
      <c r="B35" s="178" t="s">
        <v>2160</v>
      </c>
      <c r="C35" s="29">
        <v>206</v>
      </c>
      <c r="D35" s="29">
        <v>190</v>
      </c>
      <c r="E35" s="179">
        <f t="shared" si="2"/>
        <v>0.08421052631578951</v>
      </c>
      <c r="F35" s="177"/>
    </row>
    <row r="36" spans="1:6" s="163" customFormat="1" ht="18.75" customHeight="1">
      <c r="A36" s="178">
        <v>30216</v>
      </c>
      <c r="B36" s="178" t="s">
        <v>2161</v>
      </c>
      <c r="C36" s="29">
        <v>7031</v>
      </c>
      <c r="D36" s="29">
        <v>8191</v>
      </c>
      <c r="E36" s="179">
        <f t="shared" si="2"/>
        <v>-0.14161884995727014</v>
      </c>
      <c r="F36" s="177"/>
    </row>
    <row r="37" spans="1:6" s="163" customFormat="1" ht="18.75" customHeight="1">
      <c r="A37" s="178">
        <v>30217</v>
      </c>
      <c r="B37" s="178" t="s">
        <v>2162</v>
      </c>
      <c r="C37" s="29">
        <v>13</v>
      </c>
      <c r="D37" s="29">
        <v>37</v>
      </c>
      <c r="E37" s="179">
        <f t="shared" si="2"/>
        <v>-0.6486486486486487</v>
      </c>
      <c r="F37" s="177"/>
    </row>
    <row r="38" spans="1:6" s="163" customFormat="1" ht="18.75" customHeight="1">
      <c r="A38" s="178">
        <v>30218</v>
      </c>
      <c r="B38" s="178" t="s">
        <v>2163</v>
      </c>
      <c r="C38" s="29">
        <v>20790</v>
      </c>
      <c r="D38" s="29">
        <v>17039</v>
      </c>
      <c r="E38" s="179">
        <f t="shared" si="2"/>
        <v>0.22014202711426734</v>
      </c>
      <c r="F38" s="177"/>
    </row>
    <row r="39" spans="1:6" s="163" customFormat="1" ht="18.75" customHeight="1">
      <c r="A39" s="178">
        <v>30224</v>
      </c>
      <c r="B39" s="178" t="s">
        <v>2164</v>
      </c>
      <c r="C39" s="29">
        <v>542</v>
      </c>
      <c r="D39" s="29">
        <v>555</v>
      </c>
      <c r="E39" s="179">
        <f t="shared" si="2"/>
        <v>-0.023423423423423406</v>
      </c>
      <c r="F39" s="177"/>
    </row>
    <row r="40" spans="1:6" s="163" customFormat="1" ht="18.75" customHeight="1">
      <c r="A40" s="178">
        <v>30225</v>
      </c>
      <c r="B40" s="178" t="s">
        <v>2165</v>
      </c>
      <c r="C40" s="29">
        <v>39</v>
      </c>
      <c r="D40" s="29">
        <v>502</v>
      </c>
      <c r="E40" s="179">
        <f t="shared" si="2"/>
        <v>-0.9223107569721115</v>
      </c>
      <c r="F40" s="177"/>
    </row>
    <row r="41" spans="1:6" s="163" customFormat="1" ht="18.75" customHeight="1">
      <c r="A41" s="178">
        <v>30226</v>
      </c>
      <c r="B41" s="178" t="s">
        <v>2166</v>
      </c>
      <c r="C41" s="29">
        <v>27470</v>
      </c>
      <c r="D41" s="29">
        <v>57584</v>
      </c>
      <c r="E41" s="179">
        <f t="shared" si="2"/>
        <v>-0.522957766046124</v>
      </c>
      <c r="F41" s="177"/>
    </row>
    <row r="42" spans="1:6" s="163" customFormat="1" ht="18.75" customHeight="1">
      <c r="A42" s="178">
        <v>30227</v>
      </c>
      <c r="B42" s="178" t="s">
        <v>2167</v>
      </c>
      <c r="C42" s="29">
        <v>226499</v>
      </c>
      <c r="D42" s="29">
        <v>134030</v>
      </c>
      <c r="E42" s="179">
        <f t="shared" si="2"/>
        <v>0.6899127061105723</v>
      </c>
      <c r="F42" s="177"/>
    </row>
    <row r="43" spans="1:6" s="163" customFormat="1" ht="18.75" customHeight="1">
      <c r="A43" s="178">
        <v>30228</v>
      </c>
      <c r="B43" s="178" t="s">
        <v>2168</v>
      </c>
      <c r="C43" s="29">
        <v>4617</v>
      </c>
      <c r="D43" s="29">
        <v>3403</v>
      </c>
      <c r="E43" s="179">
        <f t="shared" si="2"/>
        <v>0.3567440493682046</v>
      </c>
      <c r="F43" s="177"/>
    </row>
    <row r="44" spans="1:6" s="163" customFormat="1" ht="18.75" customHeight="1">
      <c r="A44" s="178">
        <v>30229</v>
      </c>
      <c r="B44" s="178" t="s">
        <v>2169</v>
      </c>
      <c r="C44" s="29">
        <v>890</v>
      </c>
      <c r="D44" s="29">
        <v>2874</v>
      </c>
      <c r="E44" s="179">
        <f aca="true" t="shared" si="3" ref="E44:E52">C44/D44-1</f>
        <v>-0.6903270702853166</v>
      </c>
      <c r="F44" s="177"/>
    </row>
    <row r="45" spans="1:6" s="163" customFormat="1" ht="18.75" customHeight="1">
      <c r="A45" s="178">
        <v>30231</v>
      </c>
      <c r="B45" s="178" t="s">
        <v>2170</v>
      </c>
      <c r="C45" s="29">
        <v>3058</v>
      </c>
      <c r="D45" s="29">
        <v>3294</v>
      </c>
      <c r="E45" s="179">
        <f t="shared" si="3"/>
        <v>-0.07164541590771101</v>
      </c>
      <c r="F45" s="177"/>
    </row>
    <row r="46" spans="1:6" s="163" customFormat="1" ht="18.75" customHeight="1">
      <c r="A46" s="178">
        <v>30239</v>
      </c>
      <c r="B46" s="178" t="s">
        <v>2171</v>
      </c>
      <c r="C46" s="29">
        <v>3290</v>
      </c>
      <c r="D46" s="29">
        <v>2166</v>
      </c>
      <c r="E46" s="179">
        <f t="shared" si="3"/>
        <v>0.5189289012003693</v>
      </c>
      <c r="F46" s="177"/>
    </row>
    <row r="47" spans="1:6" s="163" customFormat="1" ht="18.75" customHeight="1">
      <c r="A47" s="178">
        <v>30240</v>
      </c>
      <c r="B47" s="178" t="s">
        <v>2172</v>
      </c>
      <c r="C47" s="29">
        <v>34</v>
      </c>
      <c r="D47" s="29">
        <v>135</v>
      </c>
      <c r="E47" s="179">
        <f t="shared" si="3"/>
        <v>-0.7481481481481482</v>
      </c>
      <c r="F47" s="177"/>
    </row>
    <row r="48" spans="1:6" s="163" customFormat="1" ht="18.75" customHeight="1">
      <c r="A48" s="178">
        <v>30299</v>
      </c>
      <c r="B48" s="178" t="s">
        <v>2173</v>
      </c>
      <c r="C48" s="29">
        <v>56382</v>
      </c>
      <c r="D48" s="29">
        <v>56429</v>
      </c>
      <c r="E48" s="179">
        <f t="shared" si="3"/>
        <v>-0.0008329050665437654</v>
      </c>
      <c r="F48" s="177"/>
    </row>
    <row r="49" spans="1:6" s="162" customFormat="1" ht="36" customHeight="1">
      <c r="A49" s="174">
        <v>303</v>
      </c>
      <c r="B49" s="174" t="s">
        <v>2174</v>
      </c>
      <c r="C49" s="175">
        <f>SUM(C50:C65)</f>
        <v>77126</v>
      </c>
      <c r="D49" s="175">
        <f>SUM(D50:D65)</f>
        <v>97503</v>
      </c>
      <c r="E49" s="176">
        <f t="shared" si="3"/>
        <v>-0.2089884413812908</v>
      </c>
      <c r="F49" s="177"/>
    </row>
    <row r="50" spans="1:6" s="163" customFormat="1" ht="18.75" customHeight="1">
      <c r="A50" s="178">
        <v>30301</v>
      </c>
      <c r="B50" s="178" t="s">
        <v>2175</v>
      </c>
      <c r="C50" s="29">
        <v>0</v>
      </c>
      <c r="D50" s="29">
        <v>37</v>
      </c>
      <c r="E50" s="179">
        <f t="shared" si="3"/>
        <v>-1</v>
      </c>
      <c r="F50" s="177"/>
    </row>
    <row r="51" spans="1:6" s="163" customFormat="1" ht="18.75" customHeight="1">
      <c r="A51" s="178">
        <v>30302</v>
      </c>
      <c r="B51" s="178" t="s">
        <v>2176</v>
      </c>
      <c r="C51" s="29">
        <v>8677</v>
      </c>
      <c r="D51" s="29">
        <v>6517</v>
      </c>
      <c r="E51" s="179">
        <f t="shared" si="3"/>
        <v>0.3314408470154979</v>
      </c>
      <c r="F51" s="177"/>
    </row>
    <row r="52" spans="1:6" s="163" customFormat="1" ht="18.75" customHeight="1">
      <c r="A52" s="178">
        <v>30303</v>
      </c>
      <c r="B52" s="178" t="s">
        <v>2177</v>
      </c>
      <c r="C52" s="29">
        <v>364</v>
      </c>
      <c r="D52" s="29">
        <v>134</v>
      </c>
      <c r="E52" s="179">
        <f t="shared" si="3"/>
        <v>1.716417910447761</v>
      </c>
      <c r="F52" s="177"/>
    </row>
    <row r="53" spans="1:6" s="163" customFormat="1" ht="18.75" customHeight="1">
      <c r="A53" s="178">
        <v>30304</v>
      </c>
      <c r="B53" s="178" t="s">
        <v>2178</v>
      </c>
      <c r="C53" s="29">
        <v>102</v>
      </c>
      <c r="D53" s="29">
        <v>75</v>
      </c>
      <c r="E53" s="179">
        <f aca="true" t="shared" si="4" ref="E53:E70">C53/D53-1</f>
        <v>0.3600000000000001</v>
      </c>
      <c r="F53" s="177"/>
    </row>
    <row r="54" spans="1:6" s="163" customFormat="1" ht="18.75" customHeight="1">
      <c r="A54" s="178">
        <v>30305</v>
      </c>
      <c r="B54" s="178" t="s">
        <v>2179</v>
      </c>
      <c r="C54" s="29">
        <v>771</v>
      </c>
      <c r="D54" s="29">
        <v>881</v>
      </c>
      <c r="E54" s="179">
        <f t="shared" si="4"/>
        <v>-0.12485811577752559</v>
      </c>
      <c r="F54" s="177"/>
    </row>
    <row r="55" spans="1:6" s="163" customFormat="1" ht="18.75" customHeight="1">
      <c r="A55" s="178">
        <v>30306</v>
      </c>
      <c r="B55" s="178" t="s">
        <v>2180</v>
      </c>
      <c r="C55" s="29">
        <v>1578</v>
      </c>
      <c r="D55" s="29">
        <v>1123</v>
      </c>
      <c r="E55" s="179">
        <f t="shared" si="4"/>
        <v>0.40516473731077474</v>
      </c>
      <c r="F55" s="177"/>
    </row>
    <row r="56" spans="1:6" s="163" customFormat="1" ht="18.75" customHeight="1">
      <c r="A56" s="178">
        <v>30307</v>
      </c>
      <c r="B56" s="178" t="s">
        <v>2181</v>
      </c>
      <c r="C56" s="29">
        <v>736</v>
      </c>
      <c r="D56" s="29">
        <v>2303</v>
      </c>
      <c r="E56" s="179">
        <f t="shared" si="4"/>
        <v>-0.6804168475900998</v>
      </c>
      <c r="F56" s="177"/>
    </row>
    <row r="57" spans="1:6" s="163" customFormat="1" ht="18.75" customHeight="1">
      <c r="A57" s="178">
        <v>30308</v>
      </c>
      <c r="B57" s="178" t="s">
        <v>2182</v>
      </c>
      <c r="C57" s="29">
        <v>87</v>
      </c>
      <c r="D57" s="29">
        <v>33</v>
      </c>
      <c r="E57" s="179">
        <f t="shared" si="4"/>
        <v>1.6363636363636362</v>
      </c>
      <c r="F57" s="177"/>
    </row>
    <row r="58" spans="1:6" s="163" customFormat="1" ht="18.75" customHeight="1">
      <c r="A58" s="178">
        <v>30309</v>
      </c>
      <c r="B58" s="178" t="s">
        <v>2183</v>
      </c>
      <c r="C58" s="29">
        <v>49550</v>
      </c>
      <c r="D58" s="29">
        <v>34960</v>
      </c>
      <c r="E58" s="179">
        <f t="shared" si="4"/>
        <v>0.41733409610983974</v>
      </c>
      <c r="F58" s="177"/>
    </row>
    <row r="59" spans="1:6" s="163" customFormat="1" ht="18.75" customHeight="1">
      <c r="A59" s="178">
        <v>30310</v>
      </c>
      <c r="B59" s="178" t="s">
        <v>2184</v>
      </c>
      <c r="C59" s="29">
        <v>0</v>
      </c>
      <c r="D59" s="29">
        <v>0</v>
      </c>
      <c r="E59" s="179"/>
      <c r="F59" s="177"/>
    </row>
    <row r="60" spans="1:6" s="163" customFormat="1" ht="18.75" customHeight="1">
      <c r="A60" s="178">
        <v>30311</v>
      </c>
      <c r="B60" s="178" t="s">
        <v>2185</v>
      </c>
      <c r="C60" s="29">
        <v>0</v>
      </c>
      <c r="D60" s="29">
        <v>26267</v>
      </c>
      <c r="E60" s="179">
        <f t="shared" si="4"/>
        <v>-1</v>
      </c>
      <c r="F60" s="177"/>
    </row>
    <row r="61" spans="1:6" s="163" customFormat="1" ht="18.75" customHeight="1">
      <c r="A61" s="178">
        <v>30312</v>
      </c>
      <c r="B61" s="178" t="s">
        <v>2186</v>
      </c>
      <c r="C61" s="29">
        <v>0</v>
      </c>
      <c r="D61" s="29">
        <v>0</v>
      </c>
      <c r="E61" s="179"/>
      <c r="F61" s="177"/>
    </row>
    <row r="62" spans="1:6" s="163" customFormat="1" ht="18.75" customHeight="1">
      <c r="A62" s="178">
        <v>30313</v>
      </c>
      <c r="B62" s="178" t="s">
        <v>2187</v>
      </c>
      <c r="C62" s="29">
        <v>0</v>
      </c>
      <c r="D62" s="29">
        <v>14840</v>
      </c>
      <c r="E62" s="179">
        <f t="shared" si="4"/>
        <v>-1</v>
      </c>
      <c r="F62" s="177"/>
    </row>
    <row r="63" spans="1:6" s="163" customFormat="1" ht="18.75" customHeight="1">
      <c r="A63" s="178">
        <v>30314</v>
      </c>
      <c r="B63" s="178" t="s">
        <v>2188</v>
      </c>
      <c r="C63" s="29">
        <v>0</v>
      </c>
      <c r="D63" s="29">
        <v>0</v>
      </c>
      <c r="E63" s="179"/>
      <c r="F63" s="177"/>
    </row>
    <row r="64" spans="1:6" s="163" customFormat="1" ht="18.75" customHeight="1">
      <c r="A64" s="178">
        <v>30315</v>
      </c>
      <c r="B64" s="178" t="s">
        <v>2189</v>
      </c>
      <c r="C64" s="29">
        <v>0</v>
      </c>
      <c r="D64" s="29">
        <v>19</v>
      </c>
      <c r="E64" s="179">
        <f t="shared" si="4"/>
        <v>-1</v>
      </c>
      <c r="F64" s="177"/>
    </row>
    <row r="65" spans="1:6" s="163" customFormat="1" ht="18.75" customHeight="1">
      <c r="A65" s="178">
        <v>30399</v>
      </c>
      <c r="B65" s="178" t="s">
        <v>2190</v>
      </c>
      <c r="C65" s="29">
        <v>15261</v>
      </c>
      <c r="D65" s="29">
        <v>10314</v>
      </c>
      <c r="E65" s="179">
        <f t="shared" si="4"/>
        <v>0.4796393251890634</v>
      </c>
      <c r="F65" s="177"/>
    </row>
    <row r="66" spans="1:6" s="162" customFormat="1" ht="38.25" customHeight="1">
      <c r="A66" s="174">
        <v>304</v>
      </c>
      <c r="B66" s="174" t="s">
        <v>2191</v>
      </c>
      <c r="C66" s="175">
        <f>SUM(C67:C70)</f>
        <v>0</v>
      </c>
      <c r="D66" s="175">
        <f>SUM(D67:D70)</f>
        <v>84440</v>
      </c>
      <c r="E66" s="176">
        <f t="shared" si="4"/>
        <v>-1</v>
      </c>
      <c r="F66" s="177"/>
    </row>
    <row r="67" spans="1:6" s="163" customFormat="1" ht="18.75" customHeight="1">
      <c r="A67" s="178">
        <v>30401</v>
      </c>
      <c r="B67" s="178" t="s">
        <v>2192</v>
      </c>
      <c r="C67" s="29">
        <v>0</v>
      </c>
      <c r="D67" s="29">
        <v>2128</v>
      </c>
      <c r="E67" s="179">
        <f t="shared" si="4"/>
        <v>-1</v>
      </c>
      <c r="F67" s="177"/>
    </row>
    <row r="68" spans="1:6" s="163" customFormat="1" ht="18.75" customHeight="1">
      <c r="A68" s="178">
        <v>30402</v>
      </c>
      <c r="B68" s="178" t="s">
        <v>2193</v>
      </c>
      <c r="C68" s="29">
        <v>0</v>
      </c>
      <c r="D68" s="29">
        <v>0</v>
      </c>
      <c r="E68" s="179"/>
      <c r="F68" s="177"/>
    </row>
    <row r="69" spans="1:6" s="163" customFormat="1" ht="18.75" customHeight="1">
      <c r="A69" s="178">
        <v>30403</v>
      </c>
      <c r="B69" s="178" t="s">
        <v>2194</v>
      </c>
      <c r="C69" s="29">
        <v>0</v>
      </c>
      <c r="D69" s="29">
        <v>0</v>
      </c>
      <c r="E69" s="179"/>
      <c r="F69" s="177"/>
    </row>
    <row r="70" spans="1:6" s="163" customFormat="1" ht="18.75" customHeight="1">
      <c r="A70" s="178">
        <v>30499</v>
      </c>
      <c r="B70" s="178" t="s">
        <v>2195</v>
      </c>
      <c r="C70" s="29">
        <v>0</v>
      </c>
      <c r="D70" s="29">
        <v>82312</v>
      </c>
      <c r="E70" s="179">
        <f t="shared" si="4"/>
        <v>-1</v>
      </c>
      <c r="F70" s="177"/>
    </row>
    <row r="71" spans="1:6" s="162" customFormat="1" ht="18.75" customHeight="1">
      <c r="A71" s="174">
        <v>305</v>
      </c>
      <c r="B71" s="174" t="s">
        <v>58</v>
      </c>
      <c r="C71" s="29">
        <f>SUM(C72:C73)</f>
        <v>0</v>
      </c>
      <c r="D71" s="29">
        <f>SUM(D72:D73)</f>
        <v>0</v>
      </c>
      <c r="E71" s="179"/>
      <c r="F71" s="177"/>
    </row>
    <row r="72" spans="1:6" s="163" customFormat="1" ht="18.75" customHeight="1">
      <c r="A72" s="178">
        <v>30501</v>
      </c>
      <c r="B72" s="178" t="s">
        <v>2196</v>
      </c>
      <c r="C72" s="29">
        <v>0</v>
      </c>
      <c r="D72" s="29">
        <v>0</v>
      </c>
      <c r="E72" s="179"/>
      <c r="F72" s="177"/>
    </row>
    <row r="73" spans="1:6" s="163" customFormat="1" ht="18.75" customHeight="1">
      <c r="A73" s="178">
        <v>30502</v>
      </c>
      <c r="B73" s="178" t="s">
        <v>2197</v>
      </c>
      <c r="C73" s="29">
        <v>0</v>
      </c>
      <c r="D73" s="29">
        <v>0</v>
      </c>
      <c r="E73" s="179"/>
      <c r="F73" s="177"/>
    </row>
    <row r="74" spans="1:6" s="162" customFormat="1" ht="18.75" customHeight="1">
      <c r="A74" s="174">
        <v>307</v>
      </c>
      <c r="B74" s="174" t="s">
        <v>2198</v>
      </c>
      <c r="C74" s="175">
        <f>SUM(C75:C76)</f>
        <v>0</v>
      </c>
      <c r="D74" s="175">
        <f>SUM(D75:D76)</f>
        <v>0</v>
      </c>
      <c r="E74" s="176"/>
      <c r="F74" s="177"/>
    </row>
    <row r="75" spans="1:6" s="163" customFormat="1" ht="18.75" customHeight="1">
      <c r="A75" s="178">
        <v>30701</v>
      </c>
      <c r="B75" s="178" t="s">
        <v>1994</v>
      </c>
      <c r="C75" s="29">
        <v>0</v>
      </c>
      <c r="D75" s="29">
        <v>0</v>
      </c>
      <c r="E75" s="179"/>
      <c r="F75" s="177"/>
    </row>
    <row r="76" spans="1:6" s="163" customFormat="1" ht="18.75" customHeight="1">
      <c r="A76" s="178">
        <v>30707</v>
      </c>
      <c r="B76" s="178" t="s">
        <v>1997</v>
      </c>
      <c r="C76" s="29">
        <v>0</v>
      </c>
      <c r="D76" s="29">
        <v>0</v>
      </c>
      <c r="E76" s="179"/>
      <c r="F76" s="177"/>
    </row>
    <row r="77" spans="1:6" s="162" customFormat="1" ht="37.5" customHeight="1">
      <c r="A77" s="174">
        <v>309</v>
      </c>
      <c r="B77" s="174" t="s">
        <v>2199</v>
      </c>
      <c r="C77" s="175">
        <f>SUM(C78:C87)</f>
        <v>168446</v>
      </c>
      <c r="D77" s="175">
        <f>SUM(D78:D87)</f>
        <v>133085</v>
      </c>
      <c r="E77" s="176">
        <f aca="true" t="shared" si="5" ref="E77:E102">C77/D77-1</f>
        <v>0.2657023706653643</v>
      </c>
      <c r="F77" s="177"/>
    </row>
    <row r="78" spans="1:6" s="163" customFormat="1" ht="18.75" customHeight="1">
      <c r="A78" s="178">
        <v>30901</v>
      </c>
      <c r="B78" s="178" t="s">
        <v>2200</v>
      </c>
      <c r="C78" s="29">
        <v>33572</v>
      </c>
      <c r="D78" s="29">
        <v>33714</v>
      </c>
      <c r="E78" s="179">
        <f t="shared" si="5"/>
        <v>-0.004211900100848265</v>
      </c>
      <c r="F78" s="177"/>
    </row>
    <row r="79" spans="1:6" s="163" customFormat="1" ht="18.75" customHeight="1">
      <c r="A79" s="178">
        <v>30902</v>
      </c>
      <c r="B79" s="178" t="s">
        <v>2201</v>
      </c>
      <c r="C79" s="29">
        <v>2705</v>
      </c>
      <c r="D79" s="29">
        <v>6654</v>
      </c>
      <c r="E79" s="179">
        <f t="shared" si="5"/>
        <v>-0.5934776074541629</v>
      </c>
      <c r="F79" s="177"/>
    </row>
    <row r="80" spans="1:6" s="163" customFormat="1" ht="18.75" customHeight="1">
      <c r="A80" s="178">
        <v>30903</v>
      </c>
      <c r="B80" s="178" t="s">
        <v>2202</v>
      </c>
      <c r="C80" s="29">
        <v>15410</v>
      </c>
      <c r="D80" s="29">
        <v>25151</v>
      </c>
      <c r="E80" s="179">
        <f t="shared" si="5"/>
        <v>-0.3873007037493539</v>
      </c>
      <c r="F80" s="177"/>
    </row>
    <row r="81" spans="1:6" s="163" customFormat="1" ht="18.75" customHeight="1">
      <c r="A81" s="178">
        <v>30905</v>
      </c>
      <c r="B81" s="178" t="s">
        <v>2203</v>
      </c>
      <c r="C81" s="29">
        <v>47774</v>
      </c>
      <c r="D81" s="29">
        <v>14035</v>
      </c>
      <c r="E81" s="179">
        <f t="shared" si="5"/>
        <v>2.4039187744923405</v>
      </c>
      <c r="F81" s="177"/>
    </row>
    <row r="82" spans="1:6" s="163" customFormat="1" ht="18.75" customHeight="1">
      <c r="A82" s="178">
        <v>30906</v>
      </c>
      <c r="B82" s="178" t="s">
        <v>2204</v>
      </c>
      <c r="C82" s="29">
        <v>63403</v>
      </c>
      <c r="D82" s="29">
        <v>40185</v>
      </c>
      <c r="E82" s="179">
        <f t="shared" si="5"/>
        <v>0.5777777777777777</v>
      </c>
      <c r="F82" s="177"/>
    </row>
    <row r="83" spans="1:6" s="163" customFormat="1" ht="18.75" customHeight="1">
      <c r="A83" s="178">
        <v>30907</v>
      </c>
      <c r="B83" s="178" t="s">
        <v>2205</v>
      </c>
      <c r="C83" s="29">
        <v>3557</v>
      </c>
      <c r="D83" s="29">
        <v>7044</v>
      </c>
      <c r="E83" s="179">
        <f t="shared" si="5"/>
        <v>-0.49503123225440093</v>
      </c>
      <c r="F83" s="177"/>
    </row>
    <row r="84" spans="1:6" s="163" customFormat="1" ht="18.75" customHeight="1">
      <c r="A84" s="178">
        <v>30908</v>
      </c>
      <c r="B84" s="178" t="s">
        <v>2206</v>
      </c>
      <c r="C84" s="29">
        <v>171</v>
      </c>
      <c r="D84" s="29">
        <v>70</v>
      </c>
      <c r="E84" s="179">
        <f t="shared" si="5"/>
        <v>1.442857142857143</v>
      </c>
      <c r="F84" s="177"/>
    </row>
    <row r="85" spans="1:6" s="163" customFormat="1" ht="18.75" customHeight="1">
      <c r="A85" s="178">
        <v>30913</v>
      </c>
      <c r="B85" s="178" t="s">
        <v>2207</v>
      </c>
      <c r="C85" s="29">
        <v>1129</v>
      </c>
      <c r="D85" s="29">
        <v>1040</v>
      </c>
      <c r="E85" s="179">
        <f t="shared" si="5"/>
        <v>0.085576923076923</v>
      </c>
      <c r="F85" s="177"/>
    </row>
    <row r="86" spans="1:6" s="163" customFormat="1" ht="18.75" customHeight="1">
      <c r="A86" s="178">
        <v>30919</v>
      </c>
      <c r="B86" s="178" t="s">
        <v>2208</v>
      </c>
      <c r="C86" s="29">
        <v>11</v>
      </c>
      <c r="D86" s="29">
        <v>491</v>
      </c>
      <c r="E86" s="179">
        <f t="shared" si="5"/>
        <v>-0.9775967413441955</v>
      </c>
      <c r="F86" s="177"/>
    </row>
    <row r="87" spans="1:6" s="163" customFormat="1" ht="18.75" customHeight="1">
      <c r="A87" s="178">
        <v>30999</v>
      </c>
      <c r="B87" s="178" t="s">
        <v>2209</v>
      </c>
      <c r="C87" s="29">
        <v>714</v>
      </c>
      <c r="D87" s="29">
        <v>4701</v>
      </c>
      <c r="E87" s="179">
        <f t="shared" si="5"/>
        <v>-0.8481174218251436</v>
      </c>
      <c r="F87" s="177"/>
    </row>
    <row r="88" spans="1:6" s="162" customFormat="1" ht="36.75" customHeight="1">
      <c r="A88" s="174">
        <v>310</v>
      </c>
      <c r="B88" s="174" t="s">
        <v>2210</v>
      </c>
      <c r="C88" s="175">
        <f>SUM(C89:C105)</f>
        <v>134584</v>
      </c>
      <c r="D88" s="175">
        <f>SUM(D89:D105)</f>
        <v>478154</v>
      </c>
      <c r="E88" s="176">
        <f t="shared" si="5"/>
        <v>-0.7185341960958185</v>
      </c>
      <c r="F88" s="177"/>
    </row>
    <row r="89" spans="1:6" s="163" customFormat="1" ht="18.75" customHeight="1">
      <c r="A89" s="178">
        <v>31001</v>
      </c>
      <c r="B89" s="178" t="s">
        <v>2200</v>
      </c>
      <c r="C89" s="29">
        <v>18116</v>
      </c>
      <c r="D89" s="29">
        <v>2156</v>
      </c>
      <c r="E89" s="179">
        <f t="shared" si="5"/>
        <v>7.402597402597403</v>
      </c>
      <c r="F89" s="177"/>
    </row>
    <row r="90" spans="1:6" s="163" customFormat="1" ht="18.75" customHeight="1">
      <c r="A90" s="178">
        <v>31002</v>
      </c>
      <c r="B90" s="178" t="s">
        <v>2201</v>
      </c>
      <c r="C90" s="29">
        <v>21812</v>
      </c>
      <c r="D90" s="29">
        <v>18516</v>
      </c>
      <c r="E90" s="179">
        <f t="shared" si="5"/>
        <v>0.17800820911643989</v>
      </c>
      <c r="F90" s="177"/>
    </row>
    <row r="91" spans="1:6" s="163" customFormat="1" ht="18.75" customHeight="1">
      <c r="A91" s="178">
        <v>31003</v>
      </c>
      <c r="B91" s="178" t="s">
        <v>2202</v>
      </c>
      <c r="C91" s="29">
        <v>2820</v>
      </c>
      <c r="D91" s="29">
        <v>5531</v>
      </c>
      <c r="E91" s="179">
        <f t="shared" si="5"/>
        <v>-0.4901464472970529</v>
      </c>
      <c r="F91" s="177"/>
    </row>
    <row r="92" spans="1:6" s="163" customFormat="1" ht="18.75" customHeight="1">
      <c r="A92" s="178">
        <v>31005</v>
      </c>
      <c r="B92" s="178" t="s">
        <v>2203</v>
      </c>
      <c r="C92" s="29">
        <v>54658</v>
      </c>
      <c r="D92" s="29">
        <v>17557</v>
      </c>
      <c r="E92" s="179">
        <f t="shared" si="5"/>
        <v>2.1131742324998575</v>
      </c>
      <c r="F92" s="177"/>
    </row>
    <row r="93" spans="1:6" s="163" customFormat="1" ht="18.75" customHeight="1">
      <c r="A93" s="178">
        <v>31006</v>
      </c>
      <c r="B93" s="178" t="s">
        <v>2204</v>
      </c>
      <c r="C93" s="29">
        <v>23020</v>
      </c>
      <c r="D93" s="29">
        <v>11778</v>
      </c>
      <c r="E93" s="179">
        <f t="shared" si="5"/>
        <v>0.9544914246901002</v>
      </c>
      <c r="F93" s="177"/>
    </row>
    <row r="94" spans="1:6" s="163" customFormat="1" ht="18.75" customHeight="1">
      <c r="A94" s="178">
        <v>31007</v>
      </c>
      <c r="B94" s="178" t="s">
        <v>2205</v>
      </c>
      <c r="C94" s="29">
        <v>3295</v>
      </c>
      <c r="D94" s="29">
        <v>4594</v>
      </c>
      <c r="E94" s="179">
        <f t="shared" si="5"/>
        <v>-0.28276012189812805</v>
      </c>
      <c r="F94" s="177"/>
    </row>
    <row r="95" spans="1:6" s="163" customFormat="1" ht="18.75" customHeight="1">
      <c r="A95" s="178">
        <v>31008</v>
      </c>
      <c r="B95" s="178" t="s">
        <v>2206</v>
      </c>
      <c r="C95" s="29">
        <v>99</v>
      </c>
      <c r="D95" s="29">
        <v>21</v>
      </c>
      <c r="E95" s="179">
        <f t="shared" si="5"/>
        <v>3.7142857142857144</v>
      </c>
      <c r="F95" s="177"/>
    </row>
    <row r="96" spans="1:6" s="163" customFormat="1" ht="18.75" customHeight="1">
      <c r="A96" s="178">
        <v>31009</v>
      </c>
      <c r="B96" s="178" t="s">
        <v>2211</v>
      </c>
      <c r="C96" s="29">
        <v>0</v>
      </c>
      <c r="D96" s="29">
        <v>31</v>
      </c>
      <c r="E96" s="179">
        <f t="shared" si="5"/>
        <v>-1</v>
      </c>
      <c r="F96" s="177"/>
    </row>
    <row r="97" spans="1:6" s="163" customFormat="1" ht="18.75" customHeight="1">
      <c r="A97" s="178">
        <v>31010</v>
      </c>
      <c r="B97" s="178" t="s">
        <v>2212</v>
      </c>
      <c r="C97" s="29">
        <v>4</v>
      </c>
      <c r="D97" s="29">
        <v>2005</v>
      </c>
      <c r="E97" s="179">
        <f t="shared" si="5"/>
        <v>-0.9980049875311721</v>
      </c>
      <c r="F97" s="177"/>
    </row>
    <row r="98" spans="1:6" s="163" customFormat="1" ht="18.75" customHeight="1">
      <c r="A98" s="178">
        <v>31011</v>
      </c>
      <c r="B98" s="178" t="s">
        <v>2213</v>
      </c>
      <c r="C98" s="29">
        <v>0</v>
      </c>
      <c r="D98" s="29">
        <v>6718</v>
      </c>
      <c r="E98" s="179">
        <f t="shared" si="5"/>
        <v>-1</v>
      </c>
      <c r="F98" s="177"/>
    </row>
    <row r="99" spans="1:6" s="163" customFormat="1" ht="18.75" customHeight="1">
      <c r="A99" s="178">
        <v>31012</v>
      </c>
      <c r="B99" s="178" t="s">
        <v>2214</v>
      </c>
      <c r="C99" s="29">
        <v>5633</v>
      </c>
      <c r="D99" s="29">
        <v>32058</v>
      </c>
      <c r="E99" s="179">
        <f t="shared" si="5"/>
        <v>-0.8242872293967185</v>
      </c>
      <c r="F99" s="177"/>
    </row>
    <row r="100" spans="1:6" s="163" customFormat="1" ht="18.75" customHeight="1">
      <c r="A100" s="178">
        <v>31013</v>
      </c>
      <c r="B100" s="178" t="s">
        <v>2207</v>
      </c>
      <c r="C100" s="29">
        <v>782</v>
      </c>
      <c r="D100" s="29">
        <v>2154</v>
      </c>
      <c r="E100" s="179">
        <f t="shared" si="5"/>
        <v>-0.6369545032497679</v>
      </c>
      <c r="F100" s="177"/>
    </row>
    <row r="101" spans="1:6" s="163" customFormat="1" ht="18.75" customHeight="1">
      <c r="A101" s="178">
        <v>31019</v>
      </c>
      <c r="B101" s="178" t="s">
        <v>2208</v>
      </c>
      <c r="C101" s="29">
        <v>563</v>
      </c>
      <c r="D101" s="29">
        <v>971</v>
      </c>
      <c r="E101" s="179">
        <f t="shared" si="5"/>
        <v>-0.4201853759011328</v>
      </c>
      <c r="F101" s="177"/>
    </row>
    <row r="102" spans="1:6" s="163" customFormat="1" ht="18.75" customHeight="1">
      <c r="A102" s="178">
        <v>31020</v>
      </c>
      <c r="B102" s="178" t="s">
        <v>2215</v>
      </c>
      <c r="C102" s="29">
        <v>0</v>
      </c>
      <c r="D102" s="29">
        <v>371917</v>
      </c>
      <c r="E102" s="179">
        <f t="shared" si="5"/>
        <v>-1</v>
      </c>
      <c r="F102" s="177"/>
    </row>
    <row r="103" spans="1:6" s="163" customFormat="1" ht="18.75" customHeight="1">
      <c r="A103" s="178">
        <v>31021</v>
      </c>
      <c r="B103" s="180" t="s">
        <v>2216</v>
      </c>
      <c r="C103" s="29">
        <v>17</v>
      </c>
      <c r="D103" s="29">
        <v>0</v>
      </c>
      <c r="E103" s="179"/>
      <c r="F103" s="177"/>
    </row>
    <row r="104" spans="1:6" s="163" customFormat="1" ht="18.75" customHeight="1">
      <c r="A104" s="178">
        <v>31022</v>
      </c>
      <c r="B104" s="180" t="s">
        <v>2217</v>
      </c>
      <c r="C104" s="29">
        <v>100</v>
      </c>
      <c r="D104" s="29">
        <v>0</v>
      </c>
      <c r="E104" s="179"/>
      <c r="F104" s="177"/>
    </row>
    <row r="105" spans="1:6" s="163" customFormat="1" ht="18.75" customHeight="1">
      <c r="A105" s="178">
        <v>31099</v>
      </c>
      <c r="B105" s="178" t="s">
        <v>2218</v>
      </c>
      <c r="C105" s="29">
        <v>3665</v>
      </c>
      <c r="D105" s="29">
        <v>2147</v>
      </c>
      <c r="E105" s="179">
        <f>C105/D105-1</f>
        <v>0.7070330693991616</v>
      </c>
      <c r="F105" s="177"/>
    </row>
    <row r="106" spans="1:6" s="162" customFormat="1" ht="44.25" customHeight="1">
      <c r="A106" s="174">
        <v>399</v>
      </c>
      <c r="B106" s="174" t="s">
        <v>2219</v>
      </c>
      <c r="C106" s="175">
        <f>SUM(C107)</f>
        <v>39</v>
      </c>
      <c r="D106" s="175">
        <f>SUM(D107)</f>
        <v>0</v>
      </c>
      <c r="E106" s="176"/>
      <c r="F106" s="177"/>
    </row>
    <row r="107" spans="1:6" s="163" customFormat="1" ht="18.75" customHeight="1">
      <c r="A107" s="178">
        <v>31199</v>
      </c>
      <c r="B107" s="180" t="s">
        <v>2220</v>
      </c>
      <c r="C107" s="29">
        <v>39</v>
      </c>
      <c r="D107" s="29">
        <v>0</v>
      </c>
      <c r="E107" s="179"/>
      <c r="F107" s="177"/>
    </row>
    <row r="108" spans="1:6" s="162" customFormat="1" ht="45.75" customHeight="1">
      <c r="A108" s="174">
        <v>312</v>
      </c>
      <c r="B108" s="174" t="s">
        <v>2221</v>
      </c>
      <c r="C108" s="175">
        <f>SUM(C109)</f>
        <v>101976</v>
      </c>
      <c r="D108" s="175">
        <f>SUM(D109)</f>
        <v>0</v>
      </c>
      <c r="E108" s="176"/>
      <c r="F108" s="177"/>
    </row>
    <row r="109" spans="1:6" s="163" customFormat="1" ht="18.75" customHeight="1">
      <c r="A109" s="178">
        <v>31299</v>
      </c>
      <c r="B109" s="180" t="s">
        <v>2220</v>
      </c>
      <c r="C109" s="29">
        <v>101976</v>
      </c>
      <c r="D109" s="29">
        <v>0</v>
      </c>
      <c r="E109" s="179"/>
      <c r="F109" s="177"/>
    </row>
    <row r="110" spans="1:6" s="162" customFormat="1" ht="44.25" customHeight="1">
      <c r="A110" s="174">
        <v>399</v>
      </c>
      <c r="B110" s="174" t="s">
        <v>2222</v>
      </c>
      <c r="C110" s="175">
        <f>SUM(C111:C117)</f>
        <v>5214</v>
      </c>
      <c r="D110" s="175">
        <f>SUM(D111:D117)</f>
        <v>1579</v>
      </c>
      <c r="E110" s="176">
        <f>C110/D110-1</f>
        <v>2.3020899303356557</v>
      </c>
      <c r="F110" s="177"/>
    </row>
    <row r="111" spans="1:6" s="163" customFormat="1" ht="18.75" customHeight="1">
      <c r="A111" s="178">
        <v>39901</v>
      </c>
      <c r="B111" s="178" t="s">
        <v>2223</v>
      </c>
      <c r="C111" s="29">
        <v>0</v>
      </c>
      <c r="D111" s="29">
        <v>270</v>
      </c>
      <c r="E111" s="179">
        <f>C111/D111-1</f>
        <v>-1</v>
      </c>
      <c r="F111" s="177"/>
    </row>
    <row r="112" spans="1:6" s="163" customFormat="1" ht="18.75" customHeight="1">
      <c r="A112" s="178">
        <v>39902</v>
      </c>
      <c r="B112" s="178" t="s">
        <v>2224</v>
      </c>
      <c r="C112" s="29">
        <v>0</v>
      </c>
      <c r="D112" s="29">
        <v>0</v>
      </c>
      <c r="E112" s="179"/>
      <c r="F112" s="177"/>
    </row>
    <row r="113" spans="1:6" s="163" customFormat="1" ht="18.75" customHeight="1">
      <c r="A113" s="178">
        <v>39903</v>
      </c>
      <c r="B113" s="178" t="s">
        <v>903</v>
      </c>
      <c r="C113" s="29">
        <v>0</v>
      </c>
      <c r="D113" s="29">
        <v>0</v>
      </c>
      <c r="E113" s="179"/>
      <c r="F113" s="177"/>
    </row>
    <row r="114" spans="1:6" s="163" customFormat="1" ht="18.75" customHeight="1">
      <c r="A114" s="178">
        <v>39906</v>
      </c>
      <c r="B114" s="178" t="s">
        <v>2225</v>
      </c>
      <c r="C114" s="29">
        <v>0</v>
      </c>
      <c r="D114" s="29">
        <v>107</v>
      </c>
      <c r="E114" s="179">
        <f>C114/D114-1</f>
        <v>-1</v>
      </c>
      <c r="F114" s="177"/>
    </row>
    <row r="115" spans="1:7" s="163" customFormat="1" ht="18.75" customHeight="1">
      <c r="A115" s="178">
        <v>39907</v>
      </c>
      <c r="B115" s="178" t="s">
        <v>2226</v>
      </c>
      <c r="C115" s="29">
        <v>0</v>
      </c>
      <c r="D115" s="29">
        <v>0</v>
      </c>
      <c r="E115" s="179"/>
      <c r="F115" s="177"/>
      <c r="G115" s="182"/>
    </row>
    <row r="116" spans="1:7" s="163" customFormat="1" ht="18.75" customHeight="1">
      <c r="A116" s="178">
        <v>39908</v>
      </c>
      <c r="B116" s="180" t="s">
        <v>2227</v>
      </c>
      <c r="C116" s="29">
        <v>177</v>
      </c>
      <c r="D116" s="29">
        <v>0</v>
      </c>
      <c r="E116" s="179"/>
      <c r="F116" s="177"/>
      <c r="G116" s="182"/>
    </row>
    <row r="117" spans="1:6" s="163" customFormat="1" ht="18.75" customHeight="1">
      <c r="A117" s="178">
        <v>39999</v>
      </c>
      <c r="B117" s="178" t="s">
        <v>1889</v>
      </c>
      <c r="C117" s="29">
        <v>5037</v>
      </c>
      <c r="D117" s="29">
        <v>1202</v>
      </c>
      <c r="E117" s="179">
        <f>C117/D117-1</f>
        <v>3.190515806988353</v>
      </c>
      <c r="F117" s="177"/>
    </row>
    <row r="118" spans="1:6" s="162" customFormat="1" ht="18.75" customHeight="1">
      <c r="A118" s="183"/>
      <c r="B118" s="183" t="s">
        <v>56</v>
      </c>
      <c r="C118" s="42">
        <f>+SUM(C6,C21,C49,C66,C71,C74,C77,C88,C106,C108,C110)</f>
        <v>1209627</v>
      </c>
      <c r="D118" s="42">
        <f>+SUM(D6,D21,D49,D66,D71,D74,D77,D88,D106,D108,D110)</f>
        <v>1383617</v>
      </c>
      <c r="E118" s="176">
        <f>C118/D118-1</f>
        <v>-0.1257501172651102</v>
      </c>
      <c r="F118" s="177"/>
    </row>
    <row r="119" spans="1:3" s="160" customFormat="1" ht="22.5" customHeight="1">
      <c r="A119" s="184"/>
      <c r="C119" s="185"/>
    </row>
  </sheetData>
  <sheetProtection/>
  <mergeCells count="7">
    <mergeCell ref="A1:F1"/>
    <mergeCell ref="A3:A5"/>
    <mergeCell ref="B3:B5"/>
    <mergeCell ref="C3:C5"/>
    <mergeCell ref="D3:D5"/>
    <mergeCell ref="E3:E5"/>
    <mergeCell ref="F3:F5"/>
  </mergeCells>
  <printOptions gridLines="1" horizontalCentered="1"/>
  <pageMargins left="0.4326388888888889" right="0.5111111111111111" top="0.275" bottom="0.07847222222222222" header="0" footer="0"/>
  <pageSetup blackAndWhite="1"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8"/>
  <sheetViews>
    <sheetView defaultGridColor="0" zoomScaleSheetLayoutView="100" colorId="30" workbookViewId="0" topLeftCell="A1">
      <selection activeCell="D4" sqref="D4:E4"/>
    </sheetView>
  </sheetViews>
  <sheetFormatPr defaultColWidth="9.00390625" defaultRowHeight="14.25"/>
  <cols>
    <col min="1" max="1" width="7.25390625" style="49" customWidth="1"/>
    <col min="2" max="2" width="13.125" style="49" customWidth="1"/>
    <col min="3" max="5" width="13.625" style="49" customWidth="1"/>
    <col min="6" max="6" width="19.375" style="49" customWidth="1"/>
    <col min="7" max="16384" width="9.00390625" style="49" customWidth="1"/>
  </cols>
  <sheetData>
    <row r="2" spans="1:6" ht="21.75" customHeight="1">
      <c r="A2" s="57" t="s">
        <v>2228</v>
      </c>
      <c r="B2" s="57"/>
      <c r="C2" s="57"/>
      <c r="D2" s="57"/>
      <c r="E2" s="57"/>
      <c r="F2" s="57"/>
    </row>
    <row r="3" ht="14.25">
      <c r="F3" s="58" t="s">
        <v>2</v>
      </c>
    </row>
    <row r="4" spans="1:6" ht="18" customHeight="1">
      <c r="A4" s="59" t="s">
        <v>2229</v>
      </c>
      <c r="B4" s="59" t="s">
        <v>2230</v>
      </c>
      <c r="C4" s="59" t="s">
        <v>2231</v>
      </c>
      <c r="D4" s="59" t="s">
        <v>2232</v>
      </c>
      <c r="E4" s="59" t="s">
        <v>2233</v>
      </c>
      <c r="F4" s="59" t="s">
        <v>2234</v>
      </c>
    </row>
    <row r="5" spans="1:6" ht="14.25">
      <c r="A5" s="60">
        <v>1</v>
      </c>
      <c r="B5" s="60" t="s">
        <v>2235</v>
      </c>
      <c r="C5" s="60" t="s">
        <v>2235</v>
      </c>
      <c r="D5" s="60" t="s">
        <v>2235</v>
      </c>
      <c r="E5" s="60" t="s">
        <v>2235</v>
      </c>
      <c r="F5" s="60" t="s">
        <v>2235</v>
      </c>
    </row>
    <row r="6" spans="1:6" ht="14.25">
      <c r="A6" s="60"/>
      <c r="B6" s="60"/>
      <c r="C6" s="60"/>
      <c r="D6" s="60"/>
      <c r="E6" s="60"/>
      <c r="F6" s="60"/>
    </row>
    <row r="7" spans="1:6" ht="14.25">
      <c r="A7" s="60" t="s">
        <v>2236</v>
      </c>
      <c r="B7" s="60"/>
      <c r="C7" s="60"/>
      <c r="D7" s="60">
        <v>0</v>
      </c>
      <c r="E7" s="60">
        <v>0</v>
      </c>
      <c r="F7" s="60">
        <v>0</v>
      </c>
    </row>
    <row r="8" spans="1:6" ht="15" customHeight="1">
      <c r="A8" s="61" t="s">
        <v>2237</v>
      </c>
      <c r="B8" s="61"/>
      <c r="C8" s="61"/>
      <c r="D8" s="61"/>
      <c r="E8" s="61"/>
      <c r="F8" s="61"/>
    </row>
  </sheetData>
  <sheetProtection/>
  <mergeCells count="2">
    <mergeCell ref="A2:F2"/>
    <mergeCell ref="A8:F8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SheetLayoutView="100" workbookViewId="0" topLeftCell="A1">
      <pane xSplit="2" ySplit="5" topLeftCell="C6" activePane="bottomRight" state="frozen"/>
      <selection pane="bottomRight" activeCell="L21" sqref="L21"/>
    </sheetView>
  </sheetViews>
  <sheetFormatPr defaultColWidth="13.75390625" defaultRowHeight="14.25"/>
  <cols>
    <col min="1" max="1" width="17.75390625" style="143" customWidth="1"/>
    <col min="2" max="2" width="28.875" style="143" customWidth="1"/>
    <col min="3" max="3" width="5.375" style="143" customWidth="1"/>
    <col min="4" max="4" width="24.625" style="143" customWidth="1"/>
    <col min="5" max="6" width="9.00390625" style="143" customWidth="1"/>
    <col min="7" max="11" width="9.00390625" style="143" hidden="1" customWidth="1"/>
    <col min="12" max="32" width="9.00390625" style="143" customWidth="1"/>
    <col min="33" max="224" width="13.75390625" style="143" customWidth="1"/>
    <col min="225" max="253" width="9.00390625" style="143" customWidth="1"/>
    <col min="254" max="255" width="13.25390625" style="143" customWidth="1"/>
    <col min="256" max="256" width="13.75390625" style="143" customWidth="1"/>
  </cols>
  <sheetData>
    <row r="1" spans="1:4" ht="31.5" customHeight="1">
      <c r="A1" s="144" t="s">
        <v>2238</v>
      </c>
      <c r="B1" s="144"/>
      <c r="C1" s="144"/>
      <c r="D1" s="144"/>
    </row>
    <row r="2" spans="1:4" s="142" customFormat="1" ht="21.75" customHeight="1">
      <c r="A2" s="142" t="s">
        <v>2239</v>
      </c>
      <c r="B2" s="145"/>
      <c r="C2" s="146"/>
      <c r="D2" s="146"/>
    </row>
    <row r="3" spans="1:8" s="142" customFormat="1" ht="22.5" customHeight="1">
      <c r="A3" s="147" t="s">
        <v>2229</v>
      </c>
      <c r="B3" s="147" t="s">
        <v>2231</v>
      </c>
      <c r="C3" s="148" t="s">
        <v>2240</v>
      </c>
      <c r="D3" s="148"/>
      <c r="E3" s="149"/>
      <c r="G3" s="150" t="s">
        <v>2241</v>
      </c>
      <c r="H3" s="142">
        <v>127.952592</v>
      </c>
    </row>
    <row r="4" spans="1:8" s="142" customFormat="1" ht="22.5" customHeight="1">
      <c r="A4" s="147"/>
      <c r="B4" s="147"/>
      <c r="C4" s="148"/>
      <c r="D4" s="148"/>
      <c r="E4" s="149"/>
      <c r="G4" s="151" t="s">
        <v>2242</v>
      </c>
      <c r="H4" s="142">
        <v>97.080791</v>
      </c>
    </row>
    <row r="5" spans="1:8" s="142" customFormat="1" ht="45.75" customHeight="1">
      <c r="A5" s="147"/>
      <c r="B5" s="147"/>
      <c r="C5" s="148"/>
      <c r="D5" s="148"/>
      <c r="E5" s="149"/>
      <c r="G5" s="151" t="s">
        <v>2243</v>
      </c>
      <c r="H5" s="142">
        <v>30.871801</v>
      </c>
    </row>
    <row r="6" spans="1:8" s="142" customFormat="1" ht="30.75" customHeight="1">
      <c r="A6" s="152" t="s">
        <v>2244</v>
      </c>
      <c r="B6" s="153" t="s">
        <v>2245</v>
      </c>
      <c r="C6" s="154">
        <v>1</v>
      </c>
      <c r="D6" s="155"/>
      <c r="E6" s="149"/>
      <c r="G6" s="156" t="s">
        <v>2246</v>
      </c>
      <c r="H6" s="142">
        <v>0</v>
      </c>
    </row>
    <row r="7" spans="1:11" s="142" customFormat="1" ht="21.75" customHeight="1">
      <c r="A7" s="152"/>
      <c r="B7" s="157"/>
      <c r="C7" s="154"/>
      <c r="D7" s="155"/>
      <c r="E7" s="149"/>
      <c r="G7" s="158" t="s">
        <v>2247</v>
      </c>
      <c r="H7" s="142">
        <v>0</v>
      </c>
      <c r="K7" s="142">
        <v>10000</v>
      </c>
    </row>
    <row r="8" spans="1:8" s="142" customFormat="1" ht="21.75" customHeight="1">
      <c r="A8" s="152"/>
      <c r="B8" s="157"/>
      <c r="C8" s="154"/>
      <c r="D8" s="155"/>
      <c r="E8" s="149"/>
      <c r="G8" s="158" t="s">
        <v>2248</v>
      </c>
      <c r="H8" s="142">
        <v>0</v>
      </c>
    </row>
    <row r="9" spans="1:8" s="142" customFormat="1" ht="21.75" customHeight="1">
      <c r="A9" s="152"/>
      <c r="B9" s="157"/>
      <c r="C9" s="154"/>
      <c r="D9" s="155"/>
      <c r="E9" s="149"/>
      <c r="G9" s="158" t="s">
        <v>2249</v>
      </c>
      <c r="H9" s="142">
        <v>4.110915</v>
      </c>
    </row>
    <row r="10" spans="1:8" s="142" customFormat="1" ht="21.75" customHeight="1">
      <c r="A10" s="152"/>
      <c r="B10" s="157"/>
      <c r="C10" s="154"/>
      <c r="D10" s="155"/>
      <c r="E10" s="149"/>
      <c r="G10" s="158" t="s">
        <v>2250</v>
      </c>
      <c r="H10" s="142">
        <v>24.707139</v>
      </c>
    </row>
    <row r="11" spans="1:8" s="142" customFormat="1" ht="21.75" customHeight="1">
      <c r="A11" s="152"/>
      <c r="B11" s="157"/>
      <c r="C11" s="154"/>
      <c r="D11" s="155"/>
      <c r="E11" s="149"/>
      <c r="G11" s="158" t="s">
        <v>2251</v>
      </c>
      <c r="H11" s="142">
        <v>0</v>
      </c>
    </row>
    <row r="12" spans="1:8" s="142" customFormat="1" ht="21.75" customHeight="1">
      <c r="A12" s="152"/>
      <c r="B12" s="157"/>
      <c r="C12" s="154"/>
      <c r="D12" s="155"/>
      <c r="E12" s="149"/>
      <c r="G12" s="158" t="s">
        <v>2252</v>
      </c>
      <c r="H12" s="142">
        <v>0</v>
      </c>
    </row>
    <row r="13" spans="1:8" s="142" customFormat="1" ht="21.75" customHeight="1">
      <c r="A13" s="152"/>
      <c r="B13" s="157"/>
      <c r="C13" s="154"/>
      <c r="D13" s="155"/>
      <c r="E13" s="149"/>
      <c r="G13" s="158" t="s">
        <v>2253</v>
      </c>
      <c r="H13" s="142">
        <v>0</v>
      </c>
    </row>
    <row r="14" spans="7:8" ht="13.5">
      <c r="G14" s="158" t="s">
        <v>2254</v>
      </c>
      <c r="H14" s="142">
        <v>0.550653</v>
      </c>
    </row>
    <row r="15" spans="7:8" ht="13.5">
      <c r="G15" s="158" t="s">
        <v>2255</v>
      </c>
      <c r="H15" s="142">
        <v>1.503094</v>
      </c>
    </row>
    <row r="20" ht="13.5">
      <c r="M20" s="159"/>
    </row>
  </sheetData>
  <sheetProtection/>
  <mergeCells count="13">
    <mergeCell ref="A1:D1"/>
    <mergeCell ref="C2:D2"/>
    <mergeCell ref="C6:D6"/>
    <mergeCell ref="C7:D7"/>
    <mergeCell ref="C8:D8"/>
    <mergeCell ref="C9:D9"/>
    <mergeCell ref="C10:D10"/>
    <mergeCell ref="C11:D11"/>
    <mergeCell ref="C12:D12"/>
    <mergeCell ref="C13:D13"/>
    <mergeCell ref="A3:A5"/>
    <mergeCell ref="B3:B5"/>
    <mergeCell ref="C3:D5"/>
  </mergeCells>
  <printOptions horizontalCentered="1"/>
  <pageMargins left="0" right="0" top="0.7479166666666667" bottom="0.7479166666666667" header="0.3138888888888889" footer="0.3138888888888889"/>
  <pageSetup fitToHeight="1" fitToWidth="1" horizontalDpi="600" verticalDpi="600" orientation="landscape" paperSize="8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24.625" style="0" customWidth="1"/>
    <col min="2" max="3" width="11.125" style="0" customWidth="1"/>
    <col min="4" max="4" width="11.625" style="0" customWidth="1"/>
    <col min="5" max="5" width="11.75390625" style="0" customWidth="1"/>
    <col min="6" max="6" width="11.00390625" style="0" customWidth="1"/>
    <col min="7" max="7" width="11.625" style="0" customWidth="1"/>
  </cols>
  <sheetData>
    <row r="3" spans="1:7" ht="21.75">
      <c r="A3" s="136" t="s">
        <v>2256</v>
      </c>
      <c r="B3" s="136"/>
      <c r="C3" s="136"/>
      <c r="D3" s="136"/>
      <c r="E3" s="136"/>
      <c r="F3" s="136"/>
      <c r="G3" s="136"/>
    </row>
    <row r="4" spans="1:7" ht="14.25">
      <c r="A4" s="116"/>
      <c r="B4" s="116"/>
      <c r="C4" s="116"/>
      <c r="D4" s="116"/>
      <c r="E4" s="116"/>
      <c r="F4" s="137" t="s">
        <v>2239</v>
      </c>
      <c r="G4" s="138"/>
    </row>
    <row r="5" spans="1:7" ht="28.5" customHeight="1">
      <c r="A5" s="139" t="s">
        <v>2257</v>
      </c>
      <c r="B5" s="139" t="s">
        <v>2258</v>
      </c>
      <c r="C5" s="140"/>
      <c r="D5" s="140"/>
      <c r="E5" s="139" t="s">
        <v>2259</v>
      </c>
      <c r="F5" s="140"/>
      <c r="G5" s="140"/>
    </row>
    <row r="6" spans="1:7" ht="26.25" customHeight="1">
      <c r="A6" s="140"/>
      <c r="B6" s="139" t="s">
        <v>2260</v>
      </c>
      <c r="C6" s="139" t="s">
        <v>2261</v>
      </c>
      <c r="D6" s="139" t="s">
        <v>2262</v>
      </c>
      <c r="E6" s="139" t="s">
        <v>2260</v>
      </c>
      <c r="F6" s="139" t="s">
        <v>2261</v>
      </c>
      <c r="G6" s="139" t="s">
        <v>2262</v>
      </c>
    </row>
    <row r="7" spans="1:7" s="113" customFormat="1" ht="19.5" customHeight="1">
      <c r="A7" s="121" t="s">
        <v>2263</v>
      </c>
      <c r="B7" s="122"/>
      <c r="C7" s="122"/>
      <c r="D7" s="122"/>
      <c r="E7" s="122">
        <v>1</v>
      </c>
      <c r="F7" s="122"/>
      <c r="G7" s="122">
        <v>1</v>
      </c>
    </row>
    <row r="8" spans="1:7" s="113" customFormat="1" ht="19.5" customHeight="1">
      <c r="A8" s="121" t="s">
        <v>2264</v>
      </c>
      <c r="B8" s="122"/>
      <c r="C8" s="122"/>
      <c r="D8" s="122"/>
      <c r="E8" s="122"/>
      <c r="F8" s="122"/>
      <c r="G8" s="122"/>
    </row>
    <row r="9" spans="1:7" s="113" customFormat="1" ht="19.5" customHeight="1">
      <c r="A9" s="121" t="s">
        <v>2265</v>
      </c>
      <c r="B9" s="122"/>
      <c r="C9" s="122"/>
      <c r="D9" s="122"/>
      <c r="E9" s="122"/>
      <c r="F9" s="122"/>
      <c r="G9" s="122"/>
    </row>
    <row r="10" spans="1:7" s="113" customFormat="1" ht="19.5" customHeight="1">
      <c r="A10" s="121" t="s">
        <v>2266</v>
      </c>
      <c r="B10" s="122"/>
      <c r="C10" s="122"/>
      <c r="D10" s="122"/>
      <c r="E10" s="122"/>
      <c r="F10" s="122"/>
      <c r="G10" s="122"/>
    </row>
    <row r="11" spans="1:7" s="113" customFormat="1" ht="19.5" customHeight="1">
      <c r="A11" s="121" t="s">
        <v>2267</v>
      </c>
      <c r="B11" s="122"/>
      <c r="C11" s="122"/>
      <c r="D11" s="122"/>
      <c r="E11" s="122"/>
      <c r="F11" s="122"/>
      <c r="G11" s="122"/>
    </row>
    <row r="12" spans="1:7" s="113" customFormat="1" ht="19.5" customHeight="1">
      <c r="A12" s="121" t="s">
        <v>2268</v>
      </c>
      <c r="B12" s="122"/>
      <c r="C12" s="122"/>
      <c r="D12" s="122"/>
      <c r="E12" s="122"/>
      <c r="F12" s="122"/>
      <c r="G12" s="122"/>
    </row>
    <row r="13" spans="1:7" s="113" customFormat="1" ht="19.5" customHeight="1">
      <c r="A13" s="121" t="s">
        <v>2269</v>
      </c>
      <c r="B13" s="122"/>
      <c r="C13" s="122"/>
      <c r="D13" s="122"/>
      <c r="E13" s="122"/>
      <c r="F13" s="122"/>
      <c r="G13" s="122"/>
    </row>
    <row r="14" spans="1:7" s="113" customFormat="1" ht="19.5" customHeight="1">
      <c r="A14" s="121" t="s">
        <v>2270</v>
      </c>
      <c r="B14" s="122"/>
      <c r="C14" s="122"/>
      <c r="D14" s="122"/>
      <c r="E14" s="122">
        <v>1</v>
      </c>
      <c r="F14" s="122"/>
      <c r="G14" s="122">
        <v>1</v>
      </c>
    </row>
    <row r="15" spans="1:7" s="113" customFormat="1" ht="19.5" customHeight="1">
      <c r="A15" s="121" t="s">
        <v>2271</v>
      </c>
      <c r="B15" s="122"/>
      <c r="C15" s="122"/>
      <c r="D15" s="122"/>
      <c r="E15" s="122"/>
      <c r="F15" s="122"/>
      <c r="G15" s="122"/>
    </row>
    <row r="16" spans="1:7" s="113" customFormat="1" ht="19.5" customHeight="1">
      <c r="A16" s="121" t="s">
        <v>2272</v>
      </c>
      <c r="B16" s="122"/>
      <c r="C16" s="122"/>
      <c r="D16" s="122"/>
      <c r="E16" s="122"/>
      <c r="F16" s="122"/>
      <c r="G16" s="122"/>
    </row>
    <row r="17" spans="1:7" s="113" customFormat="1" ht="19.5" customHeight="1">
      <c r="A17" s="121" t="s">
        <v>2273</v>
      </c>
      <c r="B17" s="122"/>
      <c r="C17" s="122"/>
      <c r="D17" s="122"/>
      <c r="E17" s="122"/>
      <c r="F17" s="122"/>
      <c r="G17" s="122"/>
    </row>
    <row r="18" spans="1:7" s="113" customFormat="1" ht="19.5" customHeight="1">
      <c r="A18" s="121" t="s">
        <v>2274</v>
      </c>
      <c r="B18" s="122"/>
      <c r="C18" s="122"/>
      <c r="D18" s="122"/>
      <c r="E18" s="122"/>
      <c r="F18" s="122"/>
      <c r="G18" s="122"/>
    </row>
    <row r="19" spans="1:7" s="113" customFormat="1" ht="19.5" customHeight="1">
      <c r="A19" s="121" t="s">
        <v>2275</v>
      </c>
      <c r="B19" s="122"/>
      <c r="C19" s="122"/>
      <c r="D19" s="122"/>
      <c r="E19" s="122"/>
      <c r="F19" s="122"/>
      <c r="G19" s="122"/>
    </row>
    <row r="20" spans="1:7" s="113" customFormat="1" ht="19.5" customHeight="1">
      <c r="A20" s="121" t="s">
        <v>2276</v>
      </c>
      <c r="B20" s="122"/>
      <c r="C20" s="122"/>
      <c r="D20" s="122"/>
      <c r="E20" s="122"/>
      <c r="F20" s="122"/>
      <c r="G20" s="122"/>
    </row>
    <row r="21" spans="1:7" s="113" customFormat="1" ht="19.5" customHeight="1">
      <c r="A21" s="121" t="s">
        <v>2277</v>
      </c>
      <c r="B21" s="122"/>
      <c r="C21" s="122"/>
      <c r="D21" s="122"/>
      <c r="E21" s="122"/>
      <c r="F21" s="122"/>
      <c r="G21" s="122"/>
    </row>
    <row r="22" spans="1:7" s="113" customFormat="1" ht="19.5" customHeight="1">
      <c r="A22" s="121" t="s">
        <v>2278</v>
      </c>
      <c r="B22" s="122"/>
      <c r="C22" s="122"/>
      <c r="D22" s="122"/>
      <c r="E22" s="122"/>
      <c r="F22" s="122"/>
      <c r="G22" s="122"/>
    </row>
    <row r="23" spans="1:7" s="113" customFormat="1" ht="19.5" customHeight="1">
      <c r="A23" s="121" t="s">
        <v>2279</v>
      </c>
      <c r="B23" s="122"/>
      <c r="C23" s="122"/>
      <c r="D23" s="122"/>
      <c r="E23" s="122"/>
      <c r="F23" s="122"/>
      <c r="G23" s="122"/>
    </row>
    <row r="24" spans="1:7" s="113" customFormat="1" ht="19.5" customHeight="1">
      <c r="A24" s="121" t="s">
        <v>2280</v>
      </c>
      <c r="B24" s="122"/>
      <c r="C24" s="122"/>
      <c r="D24" s="122"/>
      <c r="E24" s="122"/>
      <c r="F24" s="122"/>
      <c r="G24" s="122"/>
    </row>
    <row r="25" spans="1:7" s="113" customFormat="1" ht="19.5" customHeight="1">
      <c r="A25" s="121" t="s">
        <v>2281</v>
      </c>
      <c r="B25" s="122"/>
      <c r="C25" s="122"/>
      <c r="D25" s="122"/>
      <c r="E25" s="122"/>
      <c r="F25" s="122"/>
      <c r="G25" s="122"/>
    </row>
    <row r="26" spans="1:7" s="113" customFormat="1" ht="19.5" customHeight="1">
      <c r="A26" s="121" t="s">
        <v>2282</v>
      </c>
      <c r="B26" s="122"/>
      <c r="C26" s="122"/>
      <c r="D26" s="122"/>
      <c r="E26" s="141"/>
      <c r="F26" s="141"/>
      <c r="G26" s="141"/>
    </row>
    <row r="27" spans="1:7" s="113" customFormat="1" ht="19.5" customHeight="1">
      <c r="A27" s="121" t="s">
        <v>2283</v>
      </c>
      <c r="B27" s="122"/>
      <c r="C27" s="122"/>
      <c r="D27" s="122"/>
      <c r="E27" s="141"/>
      <c r="F27" s="141"/>
      <c r="G27" s="141"/>
    </row>
  </sheetData>
  <sheetProtection/>
  <mergeCells count="5">
    <mergeCell ref="A3:G3"/>
    <mergeCell ref="F4:G4"/>
    <mergeCell ref="B5:D5"/>
    <mergeCell ref="E5:G5"/>
    <mergeCell ref="A5:A6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8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"/>
  <sheetViews>
    <sheetView zoomScaleSheetLayoutView="100" workbookViewId="0" topLeftCell="A1">
      <selection activeCell="M30" sqref="M30"/>
    </sheetView>
  </sheetViews>
  <sheetFormatPr defaultColWidth="9.00390625" defaultRowHeight="14.25"/>
  <cols>
    <col min="1" max="1" width="24.375" style="0" customWidth="1"/>
    <col min="6" max="6" width="10.625" style="0" customWidth="1"/>
    <col min="7" max="7" width="10.875" style="0" customWidth="1"/>
    <col min="20" max="20" width="10.75390625" style="0" customWidth="1"/>
    <col min="22" max="22" width="10.625" style="0" customWidth="1"/>
  </cols>
  <sheetData>
    <row r="2" spans="1:22" ht="21.75">
      <c r="A2" s="114"/>
      <c r="B2" s="114"/>
      <c r="C2" s="114"/>
      <c r="D2" s="114"/>
      <c r="E2" s="114"/>
      <c r="F2" s="114"/>
      <c r="G2" s="114"/>
      <c r="H2" s="115" t="s">
        <v>2284</v>
      </c>
      <c r="I2" s="115"/>
      <c r="J2" s="115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14.25">
      <c r="A3" s="116"/>
      <c r="B3" s="116"/>
      <c r="C3" s="116"/>
      <c r="D3" s="116"/>
      <c r="E3" s="116"/>
      <c r="F3" s="116"/>
      <c r="G3" s="116"/>
      <c r="H3" s="116"/>
      <c r="I3" s="127"/>
      <c r="J3" s="127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32" t="s">
        <v>2239</v>
      </c>
      <c r="V3" s="132"/>
    </row>
    <row r="4" spans="1:22" s="113" customFormat="1" ht="30" customHeight="1">
      <c r="A4" s="117" t="s">
        <v>2257</v>
      </c>
      <c r="B4" s="118" t="s">
        <v>2259</v>
      </c>
      <c r="C4" s="118"/>
      <c r="D4" s="118"/>
      <c r="E4" s="118" t="s">
        <v>2285</v>
      </c>
      <c r="F4" s="118"/>
      <c r="G4" s="118"/>
      <c r="H4" s="119" t="s">
        <v>2286</v>
      </c>
      <c r="I4" s="119"/>
      <c r="J4" s="119"/>
      <c r="K4" s="128" t="s">
        <v>2287</v>
      </c>
      <c r="L4" s="128"/>
      <c r="M4" s="128"/>
      <c r="N4" s="128" t="s">
        <v>2288</v>
      </c>
      <c r="O4" s="128"/>
      <c r="P4" s="128"/>
      <c r="Q4" s="128" t="s">
        <v>2289</v>
      </c>
      <c r="R4" s="128"/>
      <c r="S4" s="133"/>
      <c r="T4" s="134" t="s">
        <v>2290</v>
      </c>
      <c r="U4" s="134"/>
      <c r="V4" s="134"/>
    </row>
    <row r="5" spans="1:22" s="113" customFormat="1" ht="29.25" customHeight="1">
      <c r="A5" s="117"/>
      <c r="B5" s="118" t="s">
        <v>2260</v>
      </c>
      <c r="C5" s="118" t="s">
        <v>2261</v>
      </c>
      <c r="D5" s="118" t="s">
        <v>2262</v>
      </c>
      <c r="E5" s="118" t="s">
        <v>2260</v>
      </c>
      <c r="F5" s="118" t="s">
        <v>2261</v>
      </c>
      <c r="G5" s="120" t="s">
        <v>2262</v>
      </c>
      <c r="H5" s="120" t="s">
        <v>2260</v>
      </c>
      <c r="I5" s="120" t="s">
        <v>2261</v>
      </c>
      <c r="J5" s="129" t="s">
        <v>2262</v>
      </c>
      <c r="K5" s="130" t="s">
        <v>2260</v>
      </c>
      <c r="L5" s="130" t="s">
        <v>2261</v>
      </c>
      <c r="M5" s="130" t="s">
        <v>2262</v>
      </c>
      <c r="N5" s="130" t="s">
        <v>2260</v>
      </c>
      <c r="O5" s="130" t="s">
        <v>2261</v>
      </c>
      <c r="P5" s="130" t="s">
        <v>2262</v>
      </c>
      <c r="Q5" s="130" t="s">
        <v>2260</v>
      </c>
      <c r="R5" s="130" t="s">
        <v>2261</v>
      </c>
      <c r="S5" s="135" t="s">
        <v>2262</v>
      </c>
      <c r="T5" s="134" t="s">
        <v>2260</v>
      </c>
      <c r="U5" s="134" t="s">
        <v>2261</v>
      </c>
      <c r="V5" s="134" t="s">
        <v>2262</v>
      </c>
    </row>
    <row r="6" spans="1:22" s="113" customFormat="1" ht="19.5" customHeight="1">
      <c r="A6" s="121" t="s">
        <v>2263</v>
      </c>
      <c r="B6" s="122">
        <v>1</v>
      </c>
      <c r="C6" s="123"/>
      <c r="D6" s="122">
        <v>1</v>
      </c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</row>
    <row r="7" spans="1:22" s="113" customFormat="1" ht="19.5" customHeight="1">
      <c r="A7" s="121" t="s">
        <v>2264</v>
      </c>
      <c r="B7" s="123"/>
      <c r="C7" s="123"/>
      <c r="D7" s="123"/>
      <c r="E7" s="123"/>
      <c r="F7" s="124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</row>
    <row r="8" spans="1:22" s="113" customFormat="1" ht="19.5" customHeight="1">
      <c r="A8" s="121" t="s">
        <v>2265</v>
      </c>
      <c r="B8" s="123"/>
      <c r="C8" s="123"/>
      <c r="D8" s="123"/>
      <c r="E8" s="123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</row>
    <row r="9" spans="1:22" s="113" customFormat="1" ht="19.5" customHeight="1">
      <c r="A9" s="121" t="s">
        <v>2266</v>
      </c>
      <c r="B9" s="123"/>
      <c r="C9" s="123"/>
      <c r="D9" s="123"/>
      <c r="E9" s="123"/>
      <c r="F9" s="12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</row>
    <row r="10" spans="1:22" s="113" customFormat="1" ht="19.5" customHeight="1">
      <c r="A10" s="121" t="s">
        <v>2267</v>
      </c>
      <c r="B10" s="123"/>
      <c r="C10" s="123"/>
      <c r="D10" s="123"/>
      <c r="E10" s="123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</row>
    <row r="11" spans="1:22" s="113" customFormat="1" ht="19.5" customHeight="1">
      <c r="A11" s="121" t="s">
        <v>2268</v>
      </c>
      <c r="B11" s="123"/>
      <c r="C11" s="123"/>
      <c r="D11" s="123"/>
      <c r="E11" s="123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</row>
    <row r="12" spans="1:22" s="113" customFormat="1" ht="19.5" customHeight="1">
      <c r="A12" s="121" t="s">
        <v>2269</v>
      </c>
      <c r="B12" s="123"/>
      <c r="C12" s="123"/>
      <c r="D12" s="123"/>
      <c r="E12" s="123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13" customFormat="1" ht="19.5" customHeight="1">
      <c r="A13" s="121" t="s">
        <v>2270</v>
      </c>
      <c r="B13" s="122">
        <v>1</v>
      </c>
      <c r="C13" s="123"/>
      <c r="D13" s="122">
        <v>1</v>
      </c>
      <c r="E13" s="123"/>
      <c r="F13" s="124"/>
      <c r="G13" s="125"/>
      <c r="H13" s="125"/>
      <c r="I13" s="125"/>
      <c r="J13" s="125"/>
      <c r="K13" s="125"/>
      <c r="L13" s="125"/>
      <c r="M13" s="125"/>
      <c r="N13" s="125">
        <f>O13+P13</f>
        <v>0.12</v>
      </c>
      <c r="O13" s="125"/>
      <c r="P13" s="131">
        <v>0.12</v>
      </c>
      <c r="Q13" s="131">
        <f>R13+S13</f>
        <v>0.125</v>
      </c>
      <c r="R13" s="125"/>
      <c r="S13" s="131">
        <v>0.125</v>
      </c>
      <c r="T13" s="131">
        <f>U13+V13</f>
        <v>0.755</v>
      </c>
      <c r="U13" s="125"/>
      <c r="V13" s="131">
        <v>0.755</v>
      </c>
    </row>
    <row r="14" spans="1:22" s="113" customFormat="1" ht="19.5" customHeight="1">
      <c r="A14" s="121" t="s">
        <v>2271</v>
      </c>
      <c r="B14" s="123"/>
      <c r="C14" s="123"/>
      <c r="D14" s="123"/>
      <c r="E14" s="123"/>
      <c r="F14" s="124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</row>
    <row r="15" spans="1:22" s="113" customFormat="1" ht="19.5" customHeight="1">
      <c r="A15" s="121" t="s">
        <v>2272</v>
      </c>
      <c r="B15" s="123"/>
      <c r="C15" s="123"/>
      <c r="D15" s="123"/>
      <c r="E15" s="123"/>
      <c r="F15" s="124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</row>
    <row r="16" spans="1:22" s="113" customFormat="1" ht="19.5" customHeight="1">
      <c r="A16" s="121" t="s">
        <v>2273</v>
      </c>
      <c r="B16" s="123"/>
      <c r="C16" s="123"/>
      <c r="D16" s="123"/>
      <c r="E16" s="123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22" s="113" customFormat="1" ht="19.5" customHeight="1">
      <c r="A17" s="121" t="s">
        <v>2274</v>
      </c>
      <c r="B17" s="123"/>
      <c r="C17" s="123"/>
      <c r="D17" s="123"/>
      <c r="E17" s="123"/>
      <c r="F17" s="124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</row>
    <row r="18" spans="1:22" s="113" customFormat="1" ht="19.5" customHeight="1">
      <c r="A18" s="121" t="s">
        <v>2275</v>
      </c>
      <c r="B18" s="123"/>
      <c r="C18" s="123"/>
      <c r="D18" s="123"/>
      <c r="E18" s="123"/>
      <c r="F18" s="124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</row>
    <row r="19" spans="1:22" s="113" customFormat="1" ht="19.5" customHeight="1">
      <c r="A19" s="121" t="s">
        <v>2276</v>
      </c>
      <c r="B19" s="123"/>
      <c r="C19" s="123"/>
      <c r="D19" s="123"/>
      <c r="E19" s="123"/>
      <c r="F19" s="124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</row>
    <row r="20" spans="1:22" s="113" customFormat="1" ht="19.5" customHeight="1">
      <c r="A20" s="121" t="s">
        <v>2277</v>
      </c>
      <c r="B20" s="123"/>
      <c r="C20" s="123"/>
      <c r="D20" s="123"/>
      <c r="E20" s="123"/>
      <c r="F20" s="124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</row>
    <row r="21" spans="1:22" s="113" customFormat="1" ht="19.5" customHeight="1">
      <c r="A21" s="121" t="s">
        <v>2278</v>
      </c>
      <c r="B21" s="123"/>
      <c r="C21" s="123"/>
      <c r="D21" s="123"/>
      <c r="E21" s="123"/>
      <c r="F21" s="124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  <row r="22" spans="1:22" s="113" customFormat="1" ht="19.5" customHeight="1">
      <c r="A22" s="121" t="s">
        <v>2279</v>
      </c>
      <c r="B22" s="123"/>
      <c r="C22" s="123"/>
      <c r="D22" s="123"/>
      <c r="E22" s="123"/>
      <c r="F22" s="124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</row>
    <row r="23" spans="1:22" s="113" customFormat="1" ht="19.5" customHeight="1">
      <c r="A23" s="121" t="s">
        <v>2280</v>
      </c>
      <c r="B23" s="123"/>
      <c r="C23" s="123"/>
      <c r="D23" s="123"/>
      <c r="E23" s="123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</row>
    <row r="24" spans="1:22" s="113" customFormat="1" ht="19.5" customHeight="1">
      <c r="A24" s="121" t="s">
        <v>2281</v>
      </c>
      <c r="B24" s="122"/>
      <c r="C24" s="123"/>
      <c r="D24" s="122"/>
      <c r="E24" s="123"/>
      <c r="F24" s="124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</row>
    <row r="25" spans="1:22" s="113" customFormat="1" ht="19.5" customHeight="1">
      <c r="A25" s="121" t="s">
        <v>2282</v>
      </c>
      <c r="B25" s="123"/>
      <c r="C25" s="123"/>
      <c r="D25" s="123"/>
      <c r="E25" s="123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</row>
    <row r="26" spans="1:22" s="113" customFormat="1" ht="19.5" customHeight="1">
      <c r="A26" s="121" t="s">
        <v>2283</v>
      </c>
      <c r="B26" s="123"/>
      <c r="C26" s="123"/>
      <c r="D26" s="123"/>
      <c r="E26" s="123"/>
      <c r="F26" s="124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</row>
  </sheetData>
  <sheetProtection/>
  <mergeCells count="12">
    <mergeCell ref="A2:G2"/>
    <mergeCell ref="H2:V2"/>
    <mergeCell ref="I3:J3"/>
    <mergeCell ref="U3:V3"/>
    <mergeCell ref="B4:D4"/>
    <mergeCell ref="E4:G4"/>
    <mergeCell ref="H4:J4"/>
    <mergeCell ref="K4:M4"/>
    <mergeCell ref="N4:P4"/>
    <mergeCell ref="Q4:S4"/>
    <mergeCell ref="T4:V4"/>
    <mergeCell ref="A4:A5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8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9:B19"/>
  <sheetViews>
    <sheetView zoomScaleSheetLayoutView="100" workbookViewId="0" topLeftCell="A13">
      <selection activeCell="F42" sqref="F42"/>
    </sheetView>
  </sheetViews>
  <sheetFormatPr defaultColWidth="9.00390625" defaultRowHeight="14.25"/>
  <sheetData>
    <row r="19" ht="35.25">
      <c r="B19" s="13" t="s">
        <v>2291</v>
      </c>
    </row>
  </sheetData>
  <sheetProtection/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刘宝平</dc:creator>
  <cp:keywords/>
  <dc:description/>
  <cp:lastModifiedBy>丘怡</cp:lastModifiedBy>
  <cp:lastPrinted>2019-11-12T07:20:11Z</cp:lastPrinted>
  <dcterms:created xsi:type="dcterms:W3CDTF">2018-06-14T15:44:00Z</dcterms:created>
  <dcterms:modified xsi:type="dcterms:W3CDTF">2021-05-25T09:56:03Z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