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3455"/>
  </bookViews>
  <sheets>
    <sheet name="光明区2021年4月低保资金发放明细表" sheetId="1" r:id="rId1"/>
    <sheet name="光明区2021年4月低保和低保边缘资金发放汇总表" sheetId="2" r:id="rId2"/>
  </sheets>
  <definedNames>
    <definedName name="_xlnm._FilterDatabase" localSheetId="0" hidden="1">光明区2021年4月低保资金发放明细表!$A$3:$K$46</definedName>
    <definedName name="_xlnm.Print_Titles" localSheetId="0">光明区2021年4月低保资金发放明细表!$3:$3</definedName>
    <definedName name="_xlnm.Print_Area" localSheetId="0">光明区2021年4月低保资金发放明细表!$A$1:$K$45</definedName>
  </definedNames>
  <calcPr calcId="144525"/>
</workbook>
</file>

<file path=xl/sharedStrings.xml><?xml version="1.0" encoding="utf-8"?>
<sst xmlns="http://schemas.openxmlformats.org/spreadsheetml/2006/main" count="149">
  <si>
    <t>光明区2021年4月低保资金发放明细表</t>
  </si>
  <si>
    <t>制作单位：</t>
  </si>
  <si>
    <t>光明区民政局</t>
  </si>
  <si>
    <t>单位：人、元</t>
  </si>
  <si>
    <t>序号</t>
  </si>
  <si>
    <t>街道</t>
  </si>
  <si>
    <t>社区</t>
  </si>
  <si>
    <t>户主姓名</t>
  </si>
  <si>
    <t>低保证号</t>
  </si>
  <si>
    <t>家庭月人均收入</t>
  </si>
  <si>
    <t>享受保障人数</t>
  </si>
  <si>
    <t>户月保障金额</t>
  </si>
  <si>
    <t>养育扶助份数</t>
  </si>
  <si>
    <t>养育扶助金额</t>
  </si>
  <si>
    <t>发放金额合计</t>
  </si>
  <si>
    <t>光明区2021年4月低保边缘专项资金发放明细表</t>
  </si>
  <si>
    <t>光明</t>
  </si>
  <si>
    <t>张启龙</t>
  </si>
  <si>
    <t>801010007</t>
  </si>
  <si>
    <t>性别</t>
  </si>
  <si>
    <t>边缘证号</t>
  </si>
  <si>
    <t>家庭人口</t>
  </si>
  <si>
    <t>养育扶助</t>
  </si>
  <si>
    <t>王红卫</t>
  </si>
  <si>
    <t>801010026</t>
  </si>
  <si>
    <t>份数</t>
  </si>
  <si>
    <t>补助金额</t>
  </si>
  <si>
    <t>东周</t>
  </si>
  <si>
    <t>刘振齐</t>
  </si>
  <si>
    <t>801020012</t>
  </si>
  <si>
    <t>翠湖</t>
  </si>
  <si>
    <t>刘祝珍</t>
  </si>
  <si>
    <t>女</t>
  </si>
  <si>
    <t>B801020001</t>
  </si>
  <si>
    <t>曾文娴</t>
  </si>
  <si>
    <t>801020010</t>
  </si>
  <si>
    <t>新湖</t>
  </si>
  <si>
    <t>圳美</t>
  </si>
  <si>
    <t>廖大妹</t>
  </si>
  <si>
    <t>B803120006</t>
  </si>
  <si>
    <t>黎霞</t>
  </si>
  <si>
    <t>801020011</t>
  </si>
  <si>
    <t>廖五妹</t>
  </si>
  <si>
    <t>B803120007</t>
  </si>
  <si>
    <t>庞李广</t>
  </si>
  <si>
    <t>801020015</t>
  </si>
  <si>
    <t>凤凰</t>
  </si>
  <si>
    <t>莫育红</t>
  </si>
  <si>
    <t>B804190002</t>
  </si>
  <si>
    <t>碧眼</t>
  </si>
  <si>
    <t>陈美珍</t>
  </si>
  <si>
    <t>801060009</t>
  </si>
  <si>
    <t>庞幸</t>
  </si>
  <si>
    <t>男</t>
  </si>
  <si>
    <r>
      <rPr>
        <sz val="10"/>
        <rFont val="宋体"/>
        <charset val="134"/>
      </rPr>
      <t>B</t>
    </r>
    <r>
      <rPr>
        <sz val="10"/>
        <rFont val="宋体"/>
        <charset val="134"/>
      </rPr>
      <t>804190003</t>
    </r>
  </si>
  <si>
    <t>邹彩霞</t>
  </si>
  <si>
    <t>801060006</t>
  </si>
  <si>
    <t>合计</t>
  </si>
  <si>
    <t>5户</t>
  </si>
  <si>
    <t>-</t>
  </si>
  <si>
    <t>罗三妹</t>
  </si>
  <si>
    <t>801060002</t>
  </si>
  <si>
    <t>迳口</t>
  </si>
  <si>
    <t>陈芳慧</t>
  </si>
  <si>
    <t>801040006</t>
  </si>
  <si>
    <t>陈芳荣</t>
  </si>
  <si>
    <t>801040007</t>
  </si>
  <si>
    <t>蓝天华</t>
  </si>
  <si>
    <t>801030015</t>
  </si>
  <si>
    <t>公明</t>
  </si>
  <si>
    <t>赖立成</t>
  </si>
  <si>
    <t>802070001</t>
  </si>
  <si>
    <t>王志南</t>
  </si>
  <si>
    <t>803120022</t>
  </si>
  <si>
    <t>陈兰芳</t>
  </si>
  <si>
    <t>803120002</t>
  </si>
  <si>
    <t>许真生</t>
  </si>
  <si>
    <t>803120024</t>
  </si>
  <si>
    <t>刘振锋</t>
  </si>
  <si>
    <t>803120019</t>
  </si>
  <si>
    <t>邓世名</t>
  </si>
  <si>
    <t>803120008</t>
  </si>
  <si>
    <t>朱金莺</t>
  </si>
  <si>
    <t>803120026</t>
  </si>
  <si>
    <t>罗记莲</t>
  </si>
  <si>
    <t>803120020</t>
  </si>
  <si>
    <t>陈煜平</t>
  </si>
  <si>
    <t>803120006</t>
  </si>
  <si>
    <t>黄彩</t>
  </si>
  <si>
    <t>803120010</t>
  </si>
  <si>
    <t>李焕桢</t>
  </si>
  <si>
    <t>803120015</t>
  </si>
  <si>
    <t>新羌</t>
  </si>
  <si>
    <t>严子峰</t>
  </si>
  <si>
    <t>803130033</t>
  </si>
  <si>
    <t>龙二妹</t>
  </si>
  <si>
    <t>803130021</t>
  </si>
  <si>
    <t>莫大保</t>
  </si>
  <si>
    <t>803130023</t>
  </si>
  <si>
    <t>陈培福</t>
  </si>
  <si>
    <t>803130004</t>
  </si>
  <si>
    <t>谭燕卿</t>
  </si>
  <si>
    <t>803130027</t>
  </si>
  <si>
    <t>邓秀强</t>
  </si>
  <si>
    <t>803130009</t>
  </si>
  <si>
    <t>陈灿林</t>
  </si>
  <si>
    <t>803130002</t>
  </si>
  <si>
    <t>王北妹</t>
  </si>
  <si>
    <t>803130030</t>
  </si>
  <si>
    <t>谭燕霞</t>
  </si>
  <si>
    <t>803130028</t>
  </si>
  <si>
    <t>陈宝成</t>
  </si>
  <si>
    <t>803130001</t>
  </si>
  <si>
    <t>陈世娟</t>
  </si>
  <si>
    <t>803130005</t>
  </si>
  <si>
    <t>欧阳东梅</t>
  </si>
  <si>
    <t>803130024</t>
  </si>
  <si>
    <t>梁满俦</t>
  </si>
  <si>
    <t>803130018</t>
  </si>
  <si>
    <t>楼村</t>
  </si>
  <si>
    <t>张丽华</t>
  </si>
  <si>
    <t>803140002</t>
  </si>
  <si>
    <t>陈伟洪</t>
  </si>
  <si>
    <t>803140001</t>
  </si>
  <si>
    <t>张宝勇</t>
  </si>
  <si>
    <t>804190003</t>
  </si>
  <si>
    <t>黄栽富</t>
  </si>
  <si>
    <t>804190004</t>
  </si>
  <si>
    <t>黄永群</t>
  </si>
  <si>
    <t>804190005</t>
  </si>
  <si>
    <t>低保金</t>
  </si>
  <si>
    <t>分类施保</t>
  </si>
  <si>
    <t>60周岁以上老人</t>
  </si>
  <si>
    <t>户数</t>
  </si>
  <si>
    <t>人数</t>
  </si>
  <si>
    <t>燃气补贴</t>
  </si>
  <si>
    <t>金额</t>
  </si>
  <si>
    <t>家庭份数</t>
  </si>
  <si>
    <t>光明区2021年4月低保和低保边缘资金发放汇总表</t>
  </si>
  <si>
    <t>制表单位：光明区民政局</t>
  </si>
  <si>
    <t>低保专项情况</t>
  </si>
  <si>
    <t>低保边缘专项情况</t>
  </si>
  <si>
    <t>发放总资金(合计)</t>
  </si>
  <si>
    <t>享受保
障人数</t>
  </si>
  <si>
    <t>低保
金额</t>
  </si>
  <si>
    <t>养育扶
助金额</t>
  </si>
  <si>
    <t>小计</t>
  </si>
  <si>
    <t>玉塘</t>
  </si>
  <si>
    <t>马田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</si>
</sst>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.00;[Red]0.00"/>
    <numFmt numFmtId="177" formatCode="0.00_ "/>
  </numFmts>
  <fonts count="40">
    <font>
      <sz val="12"/>
      <name val="宋体"/>
      <charset val="134"/>
    </font>
    <font>
      <b/>
      <sz val="20"/>
      <name val="宋体"/>
      <charset val="134"/>
    </font>
    <font>
      <sz val="12"/>
      <name val="仿宋_GB2312"/>
      <charset val="134"/>
    </font>
    <font>
      <b/>
      <sz val="12"/>
      <name val="仿宋_GB2312"/>
      <charset val="134"/>
    </font>
    <font>
      <b/>
      <sz val="12"/>
      <color theme="1"/>
      <name val="宋体"/>
      <charset val="134"/>
      <scheme val="minor"/>
    </font>
    <font>
      <b/>
      <sz val="12"/>
      <name val="宋体"/>
      <charset val="134"/>
    </font>
    <font>
      <b/>
      <sz val="12"/>
      <name val="宋体"/>
      <charset val="134"/>
      <scheme val="minor"/>
    </font>
    <font>
      <b/>
      <sz val="12"/>
      <color rgb="FFFF0000"/>
      <name val="宋体"/>
      <charset val="134"/>
    </font>
    <font>
      <b/>
      <sz val="18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0"/>
      <name val="Arial"/>
      <charset val="0"/>
    </font>
    <font>
      <sz val="10"/>
      <name val="宋体"/>
      <charset val="0"/>
    </font>
    <font>
      <sz val="12"/>
      <color rgb="FFFF0000"/>
      <name val="宋体"/>
      <charset val="134"/>
    </font>
    <font>
      <sz val="10"/>
      <color rgb="FFFF0000"/>
      <name val="宋体"/>
      <charset val="134"/>
    </font>
    <font>
      <b/>
      <sz val="12"/>
      <color theme="0"/>
      <name val="宋体"/>
      <charset val="134"/>
    </font>
    <font>
      <b/>
      <sz val="12"/>
      <color theme="0"/>
      <name val="宋体"/>
      <charset val="134"/>
      <scheme val="minor"/>
    </font>
    <font>
      <b/>
      <sz val="9"/>
      <color theme="0"/>
      <name val="宋体"/>
      <charset val="134"/>
      <scheme val="minor"/>
    </font>
    <font>
      <sz val="12"/>
      <color theme="0"/>
      <name val="宋体"/>
      <charset val="134"/>
    </font>
    <font>
      <sz val="9"/>
      <name val="宋体"/>
      <charset val="134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23" fillId="0" borderId="0" applyFont="0" applyFill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35" fillId="23" borderId="6" applyNumberFormat="0" applyAlignment="0" applyProtection="0">
      <alignment vertical="center"/>
    </xf>
    <xf numFmtId="44" fontId="23" fillId="0" borderId="0" applyFont="0" applyFill="0" applyBorder="0" applyAlignment="0" applyProtection="0">
      <alignment vertical="center"/>
    </xf>
    <xf numFmtId="41" fontId="23" fillId="0" borderId="0" applyFont="0" applyFill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3" fillId="14" borderId="8" applyNumberFormat="0" applyFont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37" fillId="0" borderId="7" applyNumberFormat="0" applyFill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38" fillId="13" borderId="11" applyNumberFormat="0" applyAlignment="0" applyProtection="0">
      <alignment vertical="center"/>
    </xf>
    <xf numFmtId="0" fontId="27" fillId="13" borderId="6" applyNumberFormat="0" applyAlignment="0" applyProtection="0">
      <alignment vertical="center"/>
    </xf>
    <xf numFmtId="0" fontId="39" fillId="33" borderId="12" applyNumberFormat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36" fillId="0" borderId="10" applyNumberFormat="0" applyFill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</cellStyleXfs>
  <cellXfs count="61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right" vertical="center"/>
    </xf>
    <xf numFmtId="0" fontId="2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177" fontId="2" fillId="0" borderId="3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0" fillId="2" borderId="0" xfId="0" applyFill="1">
      <alignment vertical="center"/>
    </xf>
    <xf numFmtId="0" fontId="0" fillId="0" borderId="0" xfId="0" applyAlignment="1">
      <alignment horizontal="center" vertical="center"/>
    </xf>
    <xf numFmtId="0" fontId="8" fillId="0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/>
      <protection locked="0"/>
    </xf>
    <xf numFmtId="0" fontId="9" fillId="0" borderId="1" xfId="0" applyFont="1" applyFill="1" applyBorder="1" applyAlignment="1" applyProtection="1">
      <alignment horizontal="left" vertical="center"/>
      <protection locked="0"/>
    </xf>
    <xf numFmtId="0" fontId="9" fillId="2" borderId="1" xfId="0" applyFont="1" applyFill="1" applyBorder="1" applyAlignment="1" applyProtection="1">
      <alignment horizontal="left" vertical="center"/>
      <protection locked="0"/>
    </xf>
    <xf numFmtId="0" fontId="10" fillId="0" borderId="3" xfId="0" applyFont="1" applyFill="1" applyBorder="1" applyAlignment="1" applyProtection="1">
      <alignment horizontal="center" vertical="center" wrapText="1"/>
      <protection locked="0"/>
    </xf>
    <xf numFmtId="0" fontId="10" fillId="2" borderId="3" xfId="0" applyFont="1" applyFill="1" applyBorder="1" applyAlignment="1" applyProtection="1">
      <alignment horizontal="center" vertical="center" wrapText="1"/>
      <protection locked="0"/>
    </xf>
    <xf numFmtId="0" fontId="11" fillId="0" borderId="3" xfId="0" applyNumberFormat="1" applyFont="1" applyFill="1" applyBorder="1" applyAlignment="1" applyProtection="1">
      <alignment horizontal="center"/>
      <protection locked="0"/>
    </xf>
    <xf numFmtId="0" fontId="9" fillId="0" borderId="3" xfId="0" applyNumberFormat="1" applyFont="1" applyFill="1" applyBorder="1" applyAlignment="1" applyProtection="1">
      <alignment horizontal="center"/>
      <protection locked="0"/>
    </xf>
    <xf numFmtId="0" fontId="11" fillId="2" borderId="3" xfId="0" applyNumberFormat="1" applyFont="1" applyFill="1" applyBorder="1" applyAlignment="1" applyProtection="1">
      <alignment horizontal="center"/>
      <protection locked="0"/>
    </xf>
    <xf numFmtId="49" fontId="11" fillId="0" borderId="3" xfId="0" applyNumberFormat="1" applyFont="1" applyFill="1" applyBorder="1" applyAlignment="1" applyProtection="1">
      <alignment horizontal="center"/>
      <protection locked="0"/>
    </xf>
    <xf numFmtId="0" fontId="12" fillId="2" borderId="3" xfId="0" applyNumberFormat="1" applyFont="1" applyFill="1" applyBorder="1" applyAlignment="1" applyProtection="1">
      <alignment horizontal="center"/>
      <protection locked="0"/>
    </xf>
    <xf numFmtId="0" fontId="12" fillId="0" borderId="3" xfId="0" applyNumberFormat="1" applyFont="1" applyFill="1" applyBorder="1" applyAlignment="1" applyProtection="1">
      <alignment horizontal="center"/>
      <protection locked="0"/>
    </xf>
    <xf numFmtId="176" fontId="11" fillId="0" borderId="3" xfId="0" applyNumberFormat="1" applyFont="1" applyFill="1" applyBorder="1" applyAlignment="1" applyProtection="1">
      <alignment horizontal="center"/>
      <protection locked="0"/>
    </xf>
    <xf numFmtId="0" fontId="13" fillId="0" borderId="0" xfId="0" applyFont="1" applyFill="1">
      <alignment vertical="center"/>
    </xf>
    <xf numFmtId="0" fontId="14" fillId="0" borderId="0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7" fillId="2" borderId="0" xfId="0" applyFont="1" applyFill="1">
      <alignment vertical="center"/>
    </xf>
    <xf numFmtId="0" fontId="7" fillId="2" borderId="0" xfId="0" applyFont="1" applyFill="1" applyBorder="1" applyAlignment="1">
      <alignment horizontal="center" vertical="center"/>
    </xf>
    <xf numFmtId="0" fontId="15" fillId="2" borderId="0" xfId="0" applyFont="1" applyFill="1">
      <alignment vertical="center"/>
    </xf>
    <xf numFmtId="0" fontId="15" fillId="2" borderId="0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horizontal="center" vertical="center" wrapText="1"/>
    </xf>
    <xf numFmtId="177" fontId="17" fillId="2" borderId="0" xfId="0" applyNumberFormat="1" applyFont="1" applyFill="1" applyBorder="1" applyAlignment="1">
      <alignment horizontal="center" vertical="center" wrapText="1"/>
    </xf>
    <xf numFmtId="0" fontId="17" fillId="2" borderId="0" xfId="0" applyNumberFormat="1" applyFont="1" applyFill="1" applyBorder="1" applyAlignment="1">
      <alignment horizontal="center" vertical="center" wrapText="1"/>
    </xf>
    <xf numFmtId="0" fontId="18" fillId="0" borderId="0" xfId="0" applyFont="1">
      <alignment vertical="center"/>
    </xf>
    <xf numFmtId="0" fontId="18" fillId="2" borderId="0" xfId="0" applyFont="1" applyFill="1">
      <alignment vertical="center"/>
    </xf>
    <xf numFmtId="0" fontId="18" fillId="0" borderId="0" xfId="0" applyFont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31" fontId="9" fillId="0" borderId="0" xfId="0" applyNumberFormat="1" applyFont="1" applyFill="1" applyAlignment="1">
      <alignment horizontal="center" vertical="center"/>
    </xf>
    <xf numFmtId="0" fontId="10" fillId="0" borderId="3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9" fillId="0" borderId="3" xfId="0" applyNumberFormat="1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0" fontId="9" fillId="0" borderId="0" xfId="0" applyNumberFormat="1" applyFont="1" applyFill="1" applyBorder="1" applyAlignment="1">
      <alignment horizontal="center" vertical="center"/>
    </xf>
    <xf numFmtId="0" fontId="19" fillId="0" borderId="3" xfId="0" applyNumberFormat="1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horizontal="center" vertical="center"/>
    </xf>
    <xf numFmtId="49" fontId="11" fillId="0" borderId="3" xfId="0" applyNumberFormat="1" applyFont="1" applyFill="1" applyBorder="1" applyAlignment="1" applyProtection="1" quotePrefix="1">
      <alignment horizontal="center"/>
      <protection locked="0"/>
    </xf>
    <xf numFmtId="0" fontId="9" fillId="0" borderId="3" xfId="0" applyNumberFormat="1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colors>
    <mruColors>
      <color rgb="00FFFFFF"/>
      <color rgb="00FF0000"/>
    </mruColors>
  </colors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U158"/>
  <sheetViews>
    <sheetView tabSelected="1" topLeftCell="A9" workbookViewId="0">
      <selection activeCell="H50" sqref="H50"/>
    </sheetView>
  </sheetViews>
  <sheetFormatPr defaultColWidth="9" defaultRowHeight="14.25"/>
  <cols>
    <col min="1" max="1" width="5.125" customWidth="1"/>
    <col min="2" max="2" width="6.5" customWidth="1"/>
    <col min="3" max="3" width="5.75" customWidth="1"/>
    <col min="4" max="4" width="7.875" style="18" customWidth="1"/>
    <col min="5" max="5" width="9.75" customWidth="1"/>
    <col min="6" max="6" width="7.625" customWidth="1"/>
    <col min="7" max="7" width="6" customWidth="1"/>
    <col min="8" max="8" width="7.375" style="19" customWidth="1"/>
    <col min="9" max="9" width="8.125" style="19" customWidth="1"/>
    <col min="10" max="10" width="6.75" style="19" customWidth="1"/>
    <col min="11" max="11" width="7.5" style="19" customWidth="1"/>
    <col min="12" max="12" width="6" customWidth="1"/>
    <col min="13" max="13" width="7" customWidth="1"/>
    <col min="14" max="14" width="7.75" customWidth="1"/>
    <col min="15" max="15" width="8.625" customWidth="1"/>
    <col min="16" max="16" width="4.5" customWidth="1"/>
    <col min="17" max="17" width="9.375" customWidth="1"/>
    <col min="18" max="18" width="7.25" customWidth="1"/>
    <col min="19" max="20" width="7.125" customWidth="1"/>
    <col min="21" max="21" width="7.5" customWidth="1"/>
  </cols>
  <sheetData>
    <row r="1" ht="41.25" customHeight="1" spans="1:11">
      <c r="A1" s="20" t="s">
        <v>0</v>
      </c>
      <c r="B1" s="20"/>
      <c r="C1" s="20"/>
      <c r="D1" s="21"/>
      <c r="E1" s="20"/>
      <c r="F1" s="20"/>
      <c r="G1" s="20"/>
      <c r="H1" s="20"/>
      <c r="I1" s="20"/>
      <c r="J1" s="20"/>
      <c r="K1" s="20"/>
    </row>
    <row r="2" s="16" customFormat="1" ht="19.5" customHeight="1" spans="1:11">
      <c r="A2" s="22" t="s">
        <v>1</v>
      </c>
      <c r="B2" s="22"/>
      <c r="C2" s="23" t="s">
        <v>2</v>
      </c>
      <c r="D2" s="24"/>
      <c r="E2" s="23"/>
      <c r="F2" s="23" t="s">
        <v>3</v>
      </c>
      <c r="G2" s="23"/>
      <c r="H2" s="23"/>
      <c r="I2" s="49"/>
      <c r="J2" s="50"/>
      <c r="K2" s="50"/>
    </row>
    <row r="3" s="17" customFormat="1" ht="33.75" customHeight="1" spans="1:21">
      <c r="A3" s="25" t="s">
        <v>4</v>
      </c>
      <c r="B3" s="25" t="s">
        <v>5</v>
      </c>
      <c r="C3" s="25" t="s">
        <v>6</v>
      </c>
      <c r="D3" s="26" t="s">
        <v>7</v>
      </c>
      <c r="E3" s="25" t="s">
        <v>8</v>
      </c>
      <c r="F3" s="25" t="s">
        <v>9</v>
      </c>
      <c r="G3" s="25" t="s">
        <v>10</v>
      </c>
      <c r="H3" s="25" t="s">
        <v>11</v>
      </c>
      <c r="I3" s="51" t="s">
        <v>12</v>
      </c>
      <c r="J3" s="51" t="s">
        <v>13</v>
      </c>
      <c r="K3" s="51" t="s">
        <v>14</v>
      </c>
      <c r="L3" s="52" t="s">
        <v>15</v>
      </c>
      <c r="M3" s="52"/>
      <c r="N3" s="52"/>
      <c r="O3" s="52"/>
      <c r="P3" s="52"/>
      <c r="Q3" s="52"/>
      <c r="R3" s="52"/>
      <c r="S3" s="52"/>
      <c r="T3" s="52"/>
      <c r="U3" s="52"/>
    </row>
    <row r="4" s="17" customFormat="1" ht="15.75" customHeight="1" spans="1:21">
      <c r="A4" s="27">
        <v>1</v>
      </c>
      <c r="B4" s="28" t="s">
        <v>16</v>
      </c>
      <c r="C4" s="27" t="s">
        <v>16</v>
      </c>
      <c r="D4" s="29" t="s">
        <v>17</v>
      </c>
      <c r="E4" s="61" t="s">
        <v>18</v>
      </c>
      <c r="F4" s="27">
        <v>650</v>
      </c>
      <c r="G4" s="27">
        <v>5</v>
      </c>
      <c r="H4" s="27">
        <f>(1250-F4)*G4</f>
        <v>3000</v>
      </c>
      <c r="I4" s="27">
        <v>3</v>
      </c>
      <c r="J4" s="27">
        <f>1250*0.3*I4</f>
        <v>1125</v>
      </c>
      <c r="K4" s="27">
        <f>H4+J4</f>
        <v>4125</v>
      </c>
      <c r="L4" s="53" t="s">
        <v>4</v>
      </c>
      <c r="M4" s="54" t="s">
        <v>5</v>
      </c>
      <c r="N4" s="54" t="s">
        <v>6</v>
      </c>
      <c r="O4" s="54" t="s">
        <v>7</v>
      </c>
      <c r="P4" s="54" t="s">
        <v>19</v>
      </c>
      <c r="Q4" s="54" t="s">
        <v>20</v>
      </c>
      <c r="R4" s="54" t="s">
        <v>21</v>
      </c>
      <c r="S4" s="54" t="s">
        <v>10</v>
      </c>
      <c r="T4" s="54" t="s">
        <v>22</v>
      </c>
      <c r="U4" s="54"/>
    </row>
    <row r="5" customHeight="1" spans="1:21">
      <c r="A5" s="27">
        <v>2</v>
      </c>
      <c r="B5" s="28" t="s">
        <v>16</v>
      </c>
      <c r="C5" s="27" t="s">
        <v>16</v>
      </c>
      <c r="D5" s="31" t="s">
        <v>23</v>
      </c>
      <c r="E5" s="30" t="s">
        <v>24</v>
      </c>
      <c r="F5" s="27">
        <v>964.5</v>
      </c>
      <c r="G5" s="27">
        <v>4</v>
      </c>
      <c r="H5" s="27">
        <v>1142</v>
      </c>
      <c r="I5" s="27">
        <v>3</v>
      </c>
      <c r="J5" s="27">
        <v>1125</v>
      </c>
      <c r="K5" s="27">
        <v>2267</v>
      </c>
      <c r="L5" s="55"/>
      <c r="M5" s="54"/>
      <c r="N5" s="54"/>
      <c r="O5" s="54"/>
      <c r="P5" s="54"/>
      <c r="Q5" s="54"/>
      <c r="R5" s="54"/>
      <c r="S5" s="54"/>
      <c r="T5" s="59" t="s">
        <v>25</v>
      </c>
      <c r="U5" s="59" t="s">
        <v>26</v>
      </c>
    </row>
    <row r="6" customHeight="1" spans="1:21">
      <c r="A6" s="27">
        <v>3</v>
      </c>
      <c r="B6" s="28" t="s">
        <v>16</v>
      </c>
      <c r="C6" s="27" t="s">
        <v>27</v>
      </c>
      <c r="D6" s="29" t="s">
        <v>28</v>
      </c>
      <c r="E6" s="30" t="s">
        <v>29</v>
      </c>
      <c r="F6" s="27">
        <v>261</v>
      </c>
      <c r="G6" s="27">
        <v>3</v>
      </c>
      <c r="H6" s="27">
        <f t="shared" ref="H6:H12" si="0">(1250-F6)*G6</f>
        <v>2967</v>
      </c>
      <c r="I6" s="27">
        <v>4</v>
      </c>
      <c r="J6" s="27">
        <f t="shared" ref="J6:J12" si="1">1250*0.3*I6</f>
        <v>1500</v>
      </c>
      <c r="K6" s="27">
        <f t="shared" ref="K6:K12" si="2">H6+J6</f>
        <v>4467</v>
      </c>
      <c r="L6" s="56">
        <v>1</v>
      </c>
      <c r="M6" s="56" t="s">
        <v>16</v>
      </c>
      <c r="N6" s="56" t="s">
        <v>30</v>
      </c>
      <c r="O6" s="56" t="s">
        <v>31</v>
      </c>
      <c r="P6" s="56" t="s">
        <v>32</v>
      </c>
      <c r="Q6" s="56" t="s">
        <v>33</v>
      </c>
      <c r="R6" s="56">
        <v>2</v>
      </c>
      <c r="S6" s="56">
        <v>2</v>
      </c>
      <c r="T6" s="56">
        <v>2</v>
      </c>
      <c r="U6" s="60">
        <f t="shared" ref="U6:U10" si="3">T6*250</f>
        <v>500</v>
      </c>
    </row>
    <row r="7" customHeight="1" spans="1:21">
      <c r="A7" s="27">
        <v>4</v>
      </c>
      <c r="B7" s="28" t="s">
        <v>16</v>
      </c>
      <c r="C7" s="27" t="s">
        <v>27</v>
      </c>
      <c r="D7" s="29" t="s">
        <v>34</v>
      </c>
      <c r="E7" s="30" t="s">
        <v>35</v>
      </c>
      <c r="F7" s="27">
        <v>94.5</v>
      </c>
      <c r="G7" s="27">
        <v>4</v>
      </c>
      <c r="H7" s="27">
        <f t="shared" si="0"/>
        <v>4622</v>
      </c>
      <c r="I7" s="27">
        <v>4</v>
      </c>
      <c r="J7" s="27">
        <f t="shared" si="1"/>
        <v>1500</v>
      </c>
      <c r="K7" s="27">
        <f t="shared" si="2"/>
        <v>6122</v>
      </c>
      <c r="L7" s="56">
        <v>2</v>
      </c>
      <c r="M7" s="56" t="s">
        <v>36</v>
      </c>
      <c r="N7" s="56" t="s">
        <v>37</v>
      </c>
      <c r="O7" s="62" t="s">
        <v>38</v>
      </c>
      <c r="P7" s="56" t="s">
        <v>32</v>
      </c>
      <c r="Q7" s="56" t="s">
        <v>39</v>
      </c>
      <c r="R7" s="56">
        <v>3</v>
      </c>
      <c r="S7" s="56">
        <v>3</v>
      </c>
      <c r="T7" s="56">
        <v>1</v>
      </c>
      <c r="U7" s="60">
        <f t="shared" si="3"/>
        <v>250</v>
      </c>
    </row>
    <row r="8" customHeight="1" spans="1:21">
      <c r="A8" s="27">
        <v>5</v>
      </c>
      <c r="B8" s="28" t="s">
        <v>16</v>
      </c>
      <c r="C8" s="27" t="s">
        <v>27</v>
      </c>
      <c r="D8" s="29" t="s">
        <v>40</v>
      </c>
      <c r="E8" s="30" t="s">
        <v>41</v>
      </c>
      <c r="F8" s="27">
        <v>283.5</v>
      </c>
      <c r="G8" s="27">
        <v>2</v>
      </c>
      <c r="H8" s="27">
        <f t="shared" si="0"/>
        <v>1933</v>
      </c>
      <c r="I8" s="27">
        <v>2</v>
      </c>
      <c r="J8" s="27">
        <f t="shared" si="1"/>
        <v>750</v>
      </c>
      <c r="K8" s="27">
        <f t="shared" si="2"/>
        <v>2683</v>
      </c>
      <c r="L8" s="56">
        <v>3</v>
      </c>
      <c r="M8" s="56" t="s">
        <v>36</v>
      </c>
      <c r="N8" s="56" t="s">
        <v>37</v>
      </c>
      <c r="O8" s="56" t="s">
        <v>42</v>
      </c>
      <c r="P8" s="56" t="s">
        <v>32</v>
      </c>
      <c r="Q8" s="56" t="s">
        <v>43</v>
      </c>
      <c r="R8" s="56">
        <v>3</v>
      </c>
      <c r="S8" s="56">
        <v>3</v>
      </c>
      <c r="T8" s="56">
        <v>3</v>
      </c>
      <c r="U8" s="60">
        <f t="shared" si="3"/>
        <v>750</v>
      </c>
    </row>
    <row r="9" customHeight="1" spans="1:21">
      <c r="A9" s="27">
        <v>6</v>
      </c>
      <c r="B9" s="28" t="s">
        <v>16</v>
      </c>
      <c r="C9" s="27" t="s">
        <v>27</v>
      </c>
      <c r="D9" s="29" t="s">
        <v>44</v>
      </c>
      <c r="E9" s="30" t="s">
        <v>45</v>
      </c>
      <c r="F9" s="27">
        <v>531.6</v>
      </c>
      <c r="G9" s="27">
        <v>5</v>
      </c>
      <c r="H9" s="27">
        <f t="shared" si="0"/>
        <v>3592</v>
      </c>
      <c r="I9" s="27">
        <v>5</v>
      </c>
      <c r="J9" s="27">
        <f t="shared" si="1"/>
        <v>1875</v>
      </c>
      <c r="K9" s="27">
        <f t="shared" si="2"/>
        <v>5467</v>
      </c>
      <c r="L9" s="56">
        <v>4</v>
      </c>
      <c r="M9" s="56" t="s">
        <v>46</v>
      </c>
      <c r="N9" s="56" t="s">
        <v>46</v>
      </c>
      <c r="O9" s="56" t="s">
        <v>47</v>
      </c>
      <c r="P9" s="56" t="s">
        <v>32</v>
      </c>
      <c r="Q9" s="56" t="s">
        <v>48</v>
      </c>
      <c r="R9" s="56">
        <v>1</v>
      </c>
      <c r="S9" s="56">
        <v>1</v>
      </c>
      <c r="T9" s="56">
        <v>1</v>
      </c>
      <c r="U9" s="60">
        <f t="shared" si="3"/>
        <v>250</v>
      </c>
    </row>
    <row r="10" customHeight="1" spans="1:21">
      <c r="A10" s="27">
        <v>7</v>
      </c>
      <c r="B10" s="28" t="s">
        <v>16</v>
      </c>
      <c r="C10" s="27" t="s">
        <v>49</v>
      </c>
      <c r="D10" s="29" t="s">
        <v>50</v>
      </c>
      <c r="E10" s="30" t="s">
        <v>51</v>
      </c>
      <c r="F10" s="27">
        <v>91</v>
      </c>
      <c r="G10" s="27">
        <v>1</v>
      </c>
      <c r="H10" s="27">
        <f t="shared" si="0"/>
        <v>1159</v>
      </c>
      <c r="I10" s="27">
        <v>1</v>
      </c>
      <c r="J10" s="27">
        <f t="shared" si="1"/>
        <v>375</v>
      </c>
      <c r="K10" s="27">
        <f t="shared" si="2"/>
        <v>1534</v>
      </c>
      <c r="L10" s="56">
        <v>5</v>
      </c>
      <c r="M10" s="56" t="s">
        <v>46</v>
      </c>
      <c r="N10" s="56" t="s">
        <v>46</v>
      </c>
      <c r="O10" s="56" t="s">
        <v>52</v>
      </c>
      <c r="P10" s="56" t="s">
        <v>53</v>
      </c>
      <c r="Q10" s="56" t="s">
        <v>54</v>
      </c>
      <c r="R10" s="56">
        <v>1</v>
      </c>
      <c r="S10" s="56">
        <v>1</v>
      </c>
      <c r="T10" s="56">
        <v>1</v>
      </c>
      <c r="U10" s="60">
        <f t="shared" si="3"/>
        <v>250</v>
      </c>
    </row>
    <row r="11" customHeight="1" spans="1:21">
      <c r="A11" s="27">
        <v>8</v>
      </c>
      <c r="B11" s="28" t="s">
        <v>16</v>
      </c>
      <c r="C11" s="27" t="s">
        <v>49</v>
      </c>
      <c r="D11" s="29" t="s">
        <v>55</v>
      </c>
      <c r="E11" s="30" t="s">
        <v>56</v>
      </c>
      <c r="F11" s="27">
        <v>41</v>
      </c>
      <c r="G11" s="27">
        <v>1</v>
      </c>
      <c r="H11" s="27">
        <f t="shared" si="0"/>
        <v>1209</v>
      </c>
      <c r="I11" s="27">
        <v>1</v>
      </c>
      <c r="J11" s="27">
        <f t="shared" si="1"/>
        <v>375</v>
      </c>
      <c r="K11" s="27">
        <f t="shared" si="2"/>
        <v>1584</v>
      </c>
      <c r="L11" s="56" t="s">
        <v>57</v>
      </c>
      <c r="M11" s="56"/>
      <c r="N11" s="56" t="s">
        <v>58</v>
      </c>
      <c r="O11" s="56" t="s">
        <v>59</v>
      </c>
      <c r="P11" s="56" t="s">
        <v>59</v>
      </c>
      <c r="Q11" s="56" t="s">
        <v>59</v>
      </c>
      <c r="R11" s="56">
        <f t="shared" ref="R11:U11" si="4">SUM(R6:R10)</f>
        <v>10</v>
      </c>
      <c r="S11" s="56">
        <f t="shared" si="4"/>
        <v>10</v>
      </c>
      <c r="T11" s="56">
        <f t="shared" si="4"/>
        <v>8</v>
      </c>
      <c r="U11" s="56">
        <f t="shared" si="4"/>
        <v>2000</v>
      </c>
    </row>
    <row r="12" customHeight="1" spans="1:11">
      <c r="A12" s="27">
        <v>9</v>
      </c>
      <c r="B12" s="28" t="s">
        <v>16</v>
      </c>
      <c r="C12" s="27" t="s">
        <v>49</v>
      </c>
      <c r="D12" s="29" t="s">
        <v>60</v>
      </c>
      <c r="E12" s="30" t="s">
        <v>61</v>
      </c>
      <c r="F12" s="27">
        <v>248</v>
      </c>
      <c r="G12" s="27">
        <v>2</v>
      </c>
      <c r="H12" s="27">
        <f t="shared" si="0"/>
        <v>2004</v>
      </c>
      <c r="I12" s="27">
        <v>3</v>
      </c>
      <c r="J12" s="27">
        <f t="shared" si="1"/>
        <v>1125</v>
      </c>
      <c r="K12" s="27">
        <f t="shared" si="2"/>
        <v>3129</v>
      </c>
    </row>
    <row r="13" customHeight="1" spans="1:21">
      <c r="A13" s="27">
        <v>10</v>
      </c>
      <c r="B13" s="28" t="s">
        <v>16</v>
      </c>
      <c r="C13" s="32" t="s">
        <v>62</v>
      </c>
      <c r="D13" s="31" t="s">
        <v>63</v>
      </c>
      <c r="E13" s="30" t="s">
        <v>64</v>
      </c>
      <c r="F13" s="27">
        <v>0</v>
      </c>
      <c r="G13" s="27">
        <v>1</v>
      </c>
      <c r="H13" s="27">
        <v>1250</v>
      </c>
      <c r="I13" s="27">
        <v>1</v>
      </c>
      <c r="J13" s="27">
        <v>375</v>
      </c>
      <c r="K13" s="27">
        <v>1625</v>
      </c>
      <c r="L13" s="57"/>
      <c r="M13" s="57"/>
      <c r="N13" s="57"/>
      <c r="O13" s="57"/>
      <c r="P13" s="57"/>
      <c r="Q13" s="57"/>
      <c r="R13" s="57"/>
      <c r="S13" s="57"/>
      <c r="T13" s="57"/>
      <c r="U13" s="57"/>
    </row>
    <row r="14" customHeight="1" spans="1:21">
      <c r="A14" s="27">
        <v>11</v>
      </c>
      <c r="B14" s="28" t="s">
        <v>16</v>
      </c>
      <c r="C14" s="32" t="s">
        <v>62</v>
      </c>
      <c r="D14" s="31" t="s">
        <v>65</v>
      </c>
      <c r="E14" s="30" t="s">
        <v>66</v>
      </c>
      <c r="F14" s="27">
        <v>0</v>
      </c>
      <c r="G14" s="27">
        <v>1</v>
      </c>
      <c r="H14" s="27">
        <v>1250</v>
      </c>
      <c r="I14" s="27">
        <v>1</v>
      </c>
      <c r="J14" s="27">
        <v>375</v>
      </c>
      <c r="K14" s="27">
        <v>1625</v>
      </c>
      <c r="L14" s="58"/>
      <c r="M14" s="58"/>
      <c r="N14" s="58"/>
      <c r="O14" s="58"/>
      <c r="P14" s="58"/>
      <c r="Q14" s="58"/>
      <c r="R14" s="58"/>
      <c r="S14" s="58"/>
      <c r="T14" s="58"/>
      <c r="U14" s="58"/>
    </row>
    <row r="15" customHeight="1" spans="1:21">
      <c r="A15" s="27">
        <v>12</v>
      </c>
      <c r="B15" s="28" t="s">
        <v>16</v>
      </c>
      <c r="C15" s="32" t="s">
        <v>30</v>
      </c>
      <c r="D15" s="31" t="s">
        <v>67</v>
      </c>
      <c r="E15" s="30" t="s">
        <v>68</v>
      </c>
      <c r="F15" s="27">
        <v>441</v>
      </c>
      <c r="G15" s="27">
        <v>1</v>
      </c>
      <c r="H15" s="27">
        <v>809</v>
      </c>
      <c r="I15" s="27">
        <v>1</v>
      </c>
      <c r="J15" s="27">
        <v>375</v>
      </c>
      <c r="K15" s="27">
        <v>1184</v>
      </c>
      <c r="L15" s="58"/>
      <c r="M15" s="58"/>
      <c r="N15" s="58"/>
      <c r="O15" s="58"/>
      <c r="P15" s="58"/>
      <c r="Q15" s="58"/>
      <c r="R15" s="58"/>
      <c r="S15" s="58"/>
      <c r="T15" s="58"/>
      <c r="U15" s="58"/>
    </row>
    <row r="16" customHeight="1" spans="1:21">
      <c r="A16" s="27">
        <v>13</v>
      </c>
      <c r="B16" s="28" t="s">
        <v>69</v>
      </c>
      <c r="C16" s="28" t="s">
        <v>69</v>
      </c>
      <c r="D16" s="29" t="s">
        <v>70</v>
      </c>
      <c r="E16" s="30" t="s">
        <v>71</v>
      </c>
      <c r="F16" s="27">
        <v>420</v>
      </c>
      <c r="G16" s="27">
        <v>2</v>
      </c>
      <c r="H16" s="27">
        <f t="shared" ref="H16:H44" si="5">(1250-F16)*G16</f>
        <v>1660</v>
      </c>
      <c r="I16" s="27">
        <v>0</v>
      </c>
      <c r="J16" s="27">
        <f t="shared" ref="J16:J44" si="6">1250*0.3*I16</f>
        <v>0</v>
      </c>
      <c r="K16" s="27">
        <f t="shared" ref="K16:K44" si="7">H16+J16</f>
        <v>1660</v>
      </c>
      <c r="L16" s="58"/>
      <c r="M16" s="58"/>
      <c r="N16" s="58"/>
      <c r="O16" s="58"/>
      <c r="P16" s="58"/>
      <c r="Q16" s="58"/>
      <c r="R16" s="58"/>
      <c r="S16" s="58"/>
      <c r="T16" s="58"/>
      <c r="U16" s="58"/>
    </row>
    <row r="17" customHeight="1" spans="1:11">
      <c r="A17" s="27">
        <v>14</v>
      </c>
      <c r="B17" s="28" t="s">
        <v>36</v>
      </c>
      <c r="C17" s="27" t="s">
        <v>37</v>
      </c>
      <c r="D17" s="29" t="s">
        <v>72</v>
      </c>
      <c r="E17" s="30" t="s">
        <v>73</v>
      </c>
      <c r="F17" s="27">
        <v>759.75</v>
      </c>
      <c r="G17" s="27">
        <v>4</v>
      </c>
      <c r="H17" s="27">
        <f t="shared" si="5"/>
        <v>1961</v>
      </c>
      <c r="I17" s="27">
        <v>3</v>
      </c>
      <c r="J17" s="27">
        <f t="shared" si="6"/>
        <v>1125</v>
      </c>
      <c r="K17" s="27">
        <f t="shared" si="7"/>
        <v>3086</v>
      </c>
    </row>
    <row r="18" customHeight="1" spans="1:11">
      <c r="A18" s="27">
        <v>15</v>
      </c>
      <c r="B18" s="28" t="s">
        <v>36</v>
      </c>
      <c r="C18" s="27" t="s">
        <v>37</v>
      </c>
      <c r="D18" s="29" t="s">
        <v>74</v>
      </c>
      <c r="E18" s="30" t="s">
        <v>75</v>
      </c>
      <c r="F18" s="27">
        <v>590</v>
      </c>
      <c r="G18" s="27">
        <v>3</v>
      </c>
      <c r="H18" s="27">
        <f t="shared" si="5"/>
        <v>1980</v>
      </c>
      <c r="I18" s="27">
        <v>2</v>
      </c>
      <c r="J18" s="27">
        <f t="shared" si="6"/>
        <v>750</v>
      </c>
      <c r="K18" s="27">
        <f t="shared" si="7"/>
        <v>2730</v>
      </c>
    </row>
    <row r="19" customHeight="1" spans="1:11">
      <c r="A19" s="27">
        <v>16</v>
      </c>
      <c r="B19" s="28" t="s">
        <v>36</v>
      </c>
      <c r="C19" s="27" t="s">
        <v>37</v>
      </c>
      <c r="D19" s="29" t="s">
        <v>76</v>
      </c>
      <c r="E19" s="30" t="s">
        <v>77</v>
      </c>
      <c r="F19" s="27">
        <v>524.8</v>
      </c>
      <c r="G19" s="27">
        <v>5</v>
      </c>
      <c r="H19" s="27">
        <f t="shared" si="5"/>
        <v>3626</v>
      </c>
      <c r="I19" s="27">
        <v>3</v>
      </c>
      <c r="J19" s="27">
        <f t="shared" si="6"/>
        <v>1125</v>
      </c>
      <c r="K19" s="27">
        <f t="shared" si="7"/>
        <v>4751</v>
      </c>
    </row>
    <row r="20" customHeight="1" spans="1:11">
      <c r="A20" s="27">
        <v>17</v>
      </c>
      <c r="B20" s="28" t="s">
        <v>36</v>
      </c>
      <c r="C20" s="27" t="s">
        <v>37</v>
      </c>
      <c r="D20" s="29" t="s">
        <v>78</v>
      </c>
      <c r="E20" s="30" t="s">
        <v>79</v>
      </c>
      <c r="F20" s="27">
        <v>667</v>
      </c>
      <c r="G20" s="27">
        <v>3</v>
      </c>
      <c r="H20" s="27">
        <f t="shared" si="5"/>
        <v>1749</v>
      </c>
      <c r="I20" s="27">
        <v>2</v>
      </c>
      <c r="J20" s="27">
        <f t="shared" si="6"/>
        <v>750</v>
      </c>
      <c r="K20" s="27">
        <f t="shared" si="7"/>
        <v>2499</v>
      </c>
    </row>
    <row r="21" customHeight="1" spans="1:11">
      <c r="A21" s="27">
        <v>18</v>
      </c>
      <c r="B21" s="28" t="s">
        <v>36</v>
      </c>
      <c r="C21" s="27" t="s">
        <v>37</v>
      </c>
      <c r="D21" s="29" t="s">
        <v>80</v>
      </c>
      <c r="E21" s="30" t="s">
        <v>81</v>
      </c>
      <c r="F21" s="27">
        <v>0</v>
      </c>
      <c r="G21" s="27">
        <v>1</v>
      </c>
      <c r="H21" s="27">
        <f t="shared" si="5"/>
        <v>1250</v>
      </c>
      <c r="I21" s="27">
        <v>1</v>
      </c>
      <c r="J21" s="27">
        <f t="shared" si="6"/>
        <v>375</v>
      </c>
      <c r="K21" s="27">
        <f t="shared" si="7"/>
        <v>1625</v>
      </c>
    </row>
    <row r="22" customHeight="1" spans="1:11">
      <c r="A22" s="27">
        <v>19</v>
      </c>
      <c r="B22" s="28" t="s">
        <v>36</v>
      </c>
      <c r="C22" s="27" t="s">
        <v>37</v>
      </c>
      <c r="D22" s="29" t="s">
        <v>82</v>
      </c>
      <c r="E22" s="30" t="s">
        <v>83</v>
      </c>
      <c r="F22" s="27">
        <v>275</v>
      </c>
      <c r="G22" s="27">
        <v>3</v>
      </c>
      <c r="H22" s="27">
        <f t="shared" si="5"/>
        <v>2925</v>
      </c>
      <c r="I22" s="27">
        <v>1</v>
      </c>
      <c r="J22" s="27">
        <f t="shared" si="6"/>
        <v>375</v>
      </c>
      <c r="K22" s="27">
        <f t="shared" si="7"/>
        <v>3300</v>
      </c>
    </row>
    <row r="23" customHeight="1" spans="1:11">
      <c r="A23" s="27">
        <v>20</v>
      </c>
      <c r="B23" s="28" t="s">
        <v>36</v>
      </c>
      <c r="C23" s="27" t="s">
        <v>37</v>
      </c>
      <c r="D23" s="29" t="s">
        <v>84</v>
      </c>
      <c r="E23" s="30" t="s">
        <v>85</v>
      </c>
      <c r="F23" s="27">
        <v>489</v>
      </c>
      <c r="G23" s="27">
        <v>2</v>
      </c>
      <c r="H23" s="27">
        <f t="shared" si="5"/>
        <v>1522</v>
      </c>
      <c r="I23" s="27">
        <v>1</v>
      </c>
      <c r="J23" s="27">
        <f t="shared" si="6"/>
        <v>375</v>
      </c>
      <c r="K23" s="27">
        <f t="shared" si="7"/>
        <v>1897</v>
      </c>
    </row>
    <row r="24" customHeight="1" spans="1:11">
      <c r="A24" s="27">
        <v>21</v>
      </c>
      <c r="B24" s="28" t="s">
        <v>36</v>
      </c>
      <c r="C24" s="27" t="s">
        <v>37</v>
      </c>
      <c r="D24" s="29" t="s">
        <v>86</v>
      </c>
      <c r="E24" s="30" t="s">
        <v>87</v>
      </c>
      <c r="F24" s="27">
        <v>275</v>
      </c>
      <c r="G24" s="27">
        <v>1</v>
      </c>
      <c r="H24" s="27">
        <f t="shared" si="5"/>
        <v>975</v>
      </c>
      <c r="I24" s="27">
        <v>1</v>
      </c>
      <c r="J24" s="27">
        <f t="shared" si="6"/>
        <v>375</v>
      </c>
      <c r="K24" s="27">
        <f t="shared" si="7"/>
        <v>1350</v>
      </c>
    </row>
    <row r="25" customHeight="1" spans="1:11">
      <c r="A25" s="27">
        <v>22</v>
      </c>
      <c r="B25" s="28" t="s">
        <v>36</v>
      </c>
      <c r="C25" s="27" t="s">
        <v>37</v>
      </c>
      <c r="D25" s="29" t="s">
        <v>88</v>
      </c>
      <c r="E25" s="30" t="s">
        <v>89</v>
      </c>
      <c r="F25" s="27">
        <v>247.5</v>
      </c>
      <c r="G25" s="27">
        <v>2</v>
      </c>
      <c r="H25" s="27">
        <f t="shared" si="5"/>
        <v>2005</v>
      </c>
      <c r="I25" s="27">
        <v>2</v>
      </c>
      <c r="J25" s="27">
        <f t="shared" si="6"/>
        <v>750</v>
      </c>
      <c r="K25" s="27">
        <f t="shared" si="7"/>
        <v>2755</v>
      </c>
    </row>
    <row r="26" customHeight="1" spans="1:11">
      <c r="A26" s="27">
        <v>23</v>
      </c>
      <c r="B26" s="28" t="s">
        <v>36</v>
      </c>
      <c r="C26" s="27" t="s">
        <v>37</v>
      </c>
      <c r="D26" s="29" t="s">
        <v>90</v>
      </c>
      <c r="E26" s="30" t="s">
        <v>91</v>
      </c>
      <c r="F26" s="27">
        <v>247.5</v>
      </c>
      <c r="G26" s="27">
        <v>4</v>
      </c>
      <c r="H26" s="27">
        <f t="shared" si="5"/>
        <v>4010</v>
      </c>
      <c r="I26" s="27">
        <v>2</v>
      </c>
      <c r="J26" s="27">
        <f t="shared" si="6"/>
        <v>750</v>
      </c>
      <c r="K26" s="27">
        <f t="shared" si="7"/>
        <v>4760</v>
      </c>
    </row>
    <row r="27" customHeight="1" spans="1:11">
      <c r="A27" s="27">
        <v>24</v>
      </c>
      <c r="B27" s="28" t="s">
        <v>36</v>
      </c>
      <c r="C27" s="27" t="s">
        <v>92</v>
      </c>
      <c r="D27" s="29" t="s">
        <v>93</v>
      </c>
      <c r="E27" s="30" t="s">
        <v>94</v>
      </c>
      <c r="F27" s="27">
        <v>274</v>
      </c>
      <c r="G27" s="27">
        <v>1</v>
      </c>
      <c r="H27" s="27">
        <f t="shared" si="5"/>
        <v>976</v>
      </c>
      <c r="I27" s="27">
        <v>1</v>
      </c>
      <c r="J27" s="27">
        <f t="shared" si="6"/>
        <v>375</v>
      </c>
      <c r="K27" s="27">
        <f t="shared" si="7"/>
        <v>1351</v>
      </c>
    </row>
    <row r="28" customHeight="1" spans="1:11">
      <c r="A28" s="27">
        <v>25</v>
      </c>
      <c r="B28" s="28" t="s">
        <v>36</v>
      </c>
      <c r="C28" s="27" t="s">
        <v>92</v>
      </c>
      <c r="D28" s="29" t="s">
        <v>95</v>
      </c>
      <c r="E28" s="30" t="s">
        <v>96</v>
      </c>
      <c r="F28" s="27">
        <v>256</v>
      </c>
      <c r="G28" s="27">
        <v>3</v>
      </c>
      <c r="H28" s="27">
        <f t="shared" si="5"/>
        <v>2982</v>
      </c>
      <c r="I28" s="27">
        <v>2</v>
      </c>
      <c r="J28" s="27">
        <f t="shared" si="6"/>
        <v>750</v>
      </c>
      <c r="K28" s="27">
        <f t="shared" si="7"/>
        <v>3732</v>
      </c>
    </row>
    <row r="29" customHeight="1" spans="1:11">
      <c r="A29" s="27">
        <v>26</v>
      </c>
      <c r="B29" s="28" t="s">
        <v>36</v>
      </c>
      <c r="C29" s="27" t="s">
        <v>92</v>
      </c>
      <c r="D29" s="29" t="s">
        <v>97</v>
      </c>
      <c r="E29" s="30" t="s">
        <v>98</v>
      </c>
      <c r="F29" s="27">
        <v>274</v>
      </c>
      <c r="G29" s="27">
        <v>1</v>
      </c>
      <c r="H29" s="27">
        <f t="shared" si="5"/>
        <v>976</v>
      </c>
      <c r="I29" s="27">
        <v>1</v>
      </c>
      <c r="J29" s="27">
        <f t="shared" si="6"/>
        <v>375</v>
      </c>
      <c r="K29" s="27">
        <f t="shared" si="7"/>
        <v>1351</v>
      </c>
    </row>
    <row r="30" customHeight="1" spans="1:11">
      <c r="A30" s="27">
        <v>27</v>
      </c>
      <c r="B30" s="28" t="s">
        <v>36</v>
      </c>
      <c r="C30" s="27" t="s">
        <v>92</v>
      </c>
      <c r="D30" s="29" t="s">
        <v>99</v>
      </c>
      <c r="E30" s="30" t="s">
        <v>100</v>
      </c>
      <c r="F30" s="27">
        <v>192</v>
      </c>
      <c r="G30" s="27">
        <v>4</v>
      </c>
      <c r="H30" s="27">
        <f t="shared" si="5"/>
        <v>4232</v>
      </c>
      <c r="I30" s="27">
        <v>3</v>
      </c>
      <c r="J30" s="27">
        <f t="shared" si="6"/>
        <v>1125</v>
      </c>
      <c r="K30" s="27">
        <f t="shared" si="7"/>
        <v>5357</v>
      </c>
    </row>
    <row r="31" customHeight="1" spans="1:11">
      <c r="A31" s="27">
        <v>28</v>
      </c>
      <c r="B31" s="28" t="s">
        <v>36</v>
      </c>
      <c r="C31" s="27" t="s">
        <v>92</v>
      </c>
      <c r="D31" s="31" t="s">
        <v>101</v>
      </c>
      <c r="E31" s="30" t="s">
        <v>102</v>
      </c>
      <c r="F31" s="33">
        <v>286.666666666667</v>
      </c>
      <c r="G31" s="27">
        <v>3</v>
      </c>
      <c r="H31" s="27">
        <f t="shared" si="5"/>
        <v>2890</v>
      </c>
      <c r="I31" s="27">
        <v>2</v>
      </c>
      <c r="J31" s="27">
        <f t="shared" si="6"/>
        <v>750</v>
      </c>
      <c r="K31" s="27">
        <f t="shared" si="7"/>
        <v>3640</v>
      </c>
    </row>
    <row r="32" customHeight="1" spans="1:11">
      <c r="A32" s="27">
        <v>29</v>
      </c>
      <c r="B32" s="28" t="s">
        <v>36</v>
      </c>
      <c r="C32" s="27" t="s">
        <v>92</v>
      </c>
      <c r="D32" s="29" t="s">
        <v>103</v>
      </c>
      <c r="E32" s="30" t="s">
        <v>104</v>
      </c>
      <c r="F32" s="27">
        <v>480.5</v>
      </c>
      <c r="G32" s="27">
        <v>4</v>
      </c>
      <c r="H32" s="27">
        <f t="shared" si="5"/>
        <v>3078</v>
      </c>
      <c r="I32" s="27">
        <v>2</v>
      </c>
      <c r="J32" s="27">
        <f t="shared" si="6"/>
        <v>750</v>
      </c>
      <c r="K32" s="27">
        <f t="shared" si="7"/>
        <v>3828</v>
      </c>
    </row>
    <row r="33" customHeight="1" spans="1:11">
      <c r="A33" s="27">
        <v>30</v>
      </c>
      <c r="B33" s="28" t="s">
        <v>36</v>
      </c>
      <c r="C33" s="27" t="s">
        <v>92</v>
      </c>
      <c r="D33" s="29" t="s">
        <v>105</v>
      </c>
      <c r="E33" s="30" t="s">
        <v>106</v>
      </c>
      <c r="F33" s="27">
        <v>274</v>
      </c>
      <c r="G33" s="27">
        <v>1</v>
      </c>
      <c r="H33" s="27">
        <f t="shared" si="5"/>
        <v>976</v>
      </c>
      <c r="I33" s="27">
        <v>0</v>
      </c>
      <c r="J33" s="27">
        <f t="shared" si="6"/>
        <v>0</v>
      </c>
      <c r="K33" s="27">
        <f t="shared" si="7"/>
        <v>976</v>
      </c>
    </row>
    <row r="34" customHeight="1" spans="1:11">
      <c r="A34" s="27">
        <v>31</v>
      </c>
      <c r="B34" s="28" t="s">
        <v>36</v>
      </c>
      <c r="C34" s="27" t="s">
        <v>92</v>
      </c>
      <c r="D34" s="29" t="s">
        <v>107</v>
      </c>
      <c r="E34" s="30" t="s">
        <v>108</v>
      </c>
      <c r="F34" s="27">
        <v>274</v>
      </c>
      <c r="G34" s="27">
        <v>2</v>
      </c>
      <c r="H34" s="27">
        <f t="shared" si="5"/>
        <v>1952</v>
      </c>
      <c r="I34" s="27">
        <v>3</v>
      </c>
      <c r="J34" s="27">
        <f t="shared" si="6"/>
        <v>1125</v>
      </c>
      <c r="K34" s="27">
        <f t="shared" si="7"/>
        <v>3077</v>
      </c>
    </row>
    <row r="35" customHeight="1" spans="1:11">
      <c r="A35" s="27">
        <v>32</v>
      </c>
      <c r="B35" s="28" t="s">
        <v>36</v>
      </c>
      <c r="C35" s="27" t="s">
        <v>92</v>
      </c>
      <c r="D35" s="29" t="s">
        <v>109</v>
      </c>
      <c r="E35" s="30" t="s">
        <v>110</v>
      </c>
      <c r="F35" s="27">
        <v>247</v>
      </c>
      <c r="G35" s="27">
        <v>2</v>
      </c>
      <c r="H35" s="27">
        <f t="shared" si="5"/>
        <v>2006</v>
      </c>
      <c r="I35" s="27">
        <v>2</v>
      </c>
      <c r="J35" s="27">
        <f t="shared" si="6"/>
        <v>750</v>
      </c>
      <c r="K35" s="27">
        <f t="shared" si="7"/>
        <v>2756</v>
      </c>
    </row>
    <row r="36" customHeight="1" spans="1:11">
      <c r="A36" s="27">
        <v>33</v>
      </c>
      <c r="B36" s="28" t="s">
        <v>36</v>
      </c>
      <c r="C36" s="27" t="s">
        <v>92</v>
      </c>
      <c r="D36" s="29" t="s">
        <v>111</v>
      </c>
      <c r="E36" s="30" t="s">
        <v>112</v>
      </c>
      <c r="F36" s="27">
        <v>274</v>
      </c>
      <c r="G36" s="27">
        <v>1</v>
      </c>
      <c r="H36" s="27">
        <f t="shared" si="5"/>
        <v>976</v>
      </c>
      <c r="I36" s="27">
        <v>1</v>
      </c>
      <c r="J36" s="27">
        <f t="shared" si="6"/>
        <v>375</v>
      </c>
      <c r="K36" s="27">
        <f t="shared" si="7"/>
        <v>1351</v>
      </c>
    </row>
    <row r="37" customHeight="1" spans="1:11">
      <c r="A37" s="27">
        <v>34</v>
      </c>
      <c r="B37" s="28" t="s">
        <v>36</v>
      </c>
      <c r="C37" s="27" t="s">
        <v>92</v>
      </c>
      <c r="D37" s="29" t="s">
        <v>113</v>
      </c>
      <c r="E37" s="30" t="s">
        <v>114</v>
      </c>
      <c r="F37" s="27">
        <v>457</v>
      </c>
      <c r="G37" s="27">
        <v>3</v>
      </c>
      <c r="H37" s="27">
        <f t="shared" si="5"/>
        <v>2379</v>
      </c>
      <c r="I37" s="27">
        <v>2</v>
      </c>
      <c r="J37" s="27">
        <f t="shared" si="6"/>
        <v>750</v>
      </c>
      <c r="K37" s="27">
        <f t="shared" si="7"/>
        <v>3129</v>
      </c>
    </row>
    <row r="38" customHeight="1" spans="1:11">
      <c r="A38" s="27">
        <v>35</v>
      </c>
      <c r="B38" s="28" t="s">
        <v>36</v>
      </c>
      <c r="C38" s="27" t="s">
        <v>92</v>
      </c>
      <c r="D38" s="29" t="s">
        <v>115</v>
      </c>
      <c r="E38" s="30" t="s">
        <v>116</v>
      </c>
      <c r="F38" s="27">
        <v>247.5</v>
      </c>
      <c r="G38" s="27">
        <v>2</v>
      </c>
      <c r="H38" s="27">
        <f t="shared" si="5"/>
        <v>2005</v>
      </c>
      <c r="I38" s="27">
        <v>2</v>
      </c>
      <c r="J38" s="27">
        <f t="shared" si="6"/>
        <v>750</v>
      </c>
      <c r="K38" s="27">
        <f t="shared" si="7"/>
        <v>2755</v>
      </c>
    </row>
    <row r="39" customHeight="1" spans="1:11">
      <c r="A39" s="27">
        <v>36</v>
      </c>
      <c r="B39" s="28" t="s">
        <v>36</v>
      </c>
      <c r="C39" s="27" t="s">
        <v>92</v>
      </c>
      <c r="D39" s="29" t="s">
        <v>117</v>
      </c>
      <c r="E39" s="61" t="s">
        <v>118</v>
      </c>
      <c r="F39" s="27">
        <v>274</v>
      </c>
      <c r="G39" s="27">
        <v>2</v>
      </c>
      <c r="H39" s="27">
        <f t="shared" si="5"/>
        <v>1952</v>
      </c>
      <c r="I39" s="27">
        <v>2</v>
      </c>
      <c r="J39" s="27">
        <f t="shared" si="6"/>
        <v>750</v>
      </c>
      <c r="K39" s="27">
        <f t="shared" si="7"/>
        <v>2702</v>
      </c>
    </row>
    <row r="40" customHeight="1" spans="1:11">
      <c r="A40" s="27">
        <v>37</v>
      </c>
      <c r="B40" s="28" t="s">
        <v>36</v>
      </c>
      <c r="C40" s="27" t="s">
        <v>119</v>
      </c>
      <c r="D40" s="29" t="s">
        <v>120</v>
      </c>
      <c r="E40" s="30" t="s">
        <v>121</v>
      </c>
      <c r="F40" s="27">
        <v>75</v>
      </c>
      <c r="G40" s="27">
        <v>2</v>
      </c>
      <c r="H40" s="27">
        <f t="shared" si="5"/>
        <v>2350</v>
      </c>
      <c r="I40" s="27">
        <v>3</v>
      </c>
      <c r="J40" s="27">
        <f t="shared" si="6"/>
        <v>1125</v>
      </c>
      <c r="K40" s="27">
        <f t="shared" si="7"/>
        <v>3475</v>
      </c>
    </row>
    <row r="41" customHeight="1" spans="1:11">
      <c r="A41" s="27">
        <v>38</v>
      </c>
      <c r="B41" s="28" t="s">
        <v>36</v>
      </c>
      <c r="C41" s="28" t="s">
        <v>119</v>
      </c>
      <c r="D41" s="29" t="s">
        <v>122</v>
      </c>
      <c r="E41" s="30" t="s">
        <v>123</v>
      </c>
      <c r="F41" s="27">
        <v>150</v>
      </c>
      <c r="G41" s="27">
        <v>1</v>
      </c>
      <c r="H41" s="27">
        <f t="shared" si="5"/>
        <v>1100</v>
      </c>
      <c r="I41" s="27">
        <v>1</v>
      </c>
      <c r="J41" s="27">
        <f t="shared" si="6"/>
        <v>375</v>
      </c>
      <c r="K41" s="27">
        <f t="shared" si="7"/>
        <v>1475</v>
      </c>
    </row>
    <row r="42" customHeight="1" spans="1:11">
      <c r="A42" s="27">
        <v>39</v>
      </c>
      <c r="B42" s="28" t="s">
        <v>46</v>
      </c>
      <c r="C42" s="28" t="s">
        <v>46</v>
      </c>
      <c r="D42" s="29" t="s">
        <v>124</v>
      </c>
      <c r="E42" s="30" t="s">
        <v>125</v>
      </c>
      <c r="F42" s="27">
        <v>700</v>
      </c>
      <c r="G42" s="27">
        <v>2</v>
      </c>
      <c r="H42" s="27">
        <f t="shared" si="5"/>
        <v>1100</v>
      </c>
      <c r="I42" s="27">
        <v>2</v>
      </c>
      <c r="J42" s="27">
        <f t="shared" si="6"/>
        <v>750</v>
      </c>
      <c r="K42" s="27">
        <f t="shared" si="7"/>
        <v>1850</v>
      </c>
    </row>
    <row r="43" customHeight="1" spans="1:11">
      <c r="A43" s="27">
        <v>40</v>
      </c>
      <c r="B43" s="28" t="s">
        <v>46</v>
      </c>
      <c r="C43" s="28" t="s">
        <v>46</v>
      </c>
      <c r="D43" s="29" t="s">
        <v>126</v>
      </c>
      <c r="E43" s="30" t="s">
        <v>127</v>
      </c>
      <c r="F43" s="27">
        <v>500</v>
      </c>
      <c r="G43" s="27">
        <v>4</v>
      </c>
      <c r="H43" s="27">
        <f t="shared" si="5"/>
        <v>3000</v>
      </c>
      <c r="I43" s="27">
        <v>3</v>
      </c>
      <c r="J43" s="27">
        <f t="shared" si="6"/>
        <v>1125</v>
      </c>
      <c r="K43" s="27">
        <f t="shared" si="7"/>
        <v>4125</v>
      </c>
    </row>
    <row r="44" customHeight="1" spans="1:11">
      <c r="A44" s="27">
        <v>41</v>
      </c>
      <c r="B44" s="28" t="s">
        <v>46</v>
      </c>
      <c r="C44" s="28" t="s">
        <v>46</v>
      </c>
      <c r="D44" s="29" t="s">
        <v>128</v>
      </c>
      <c r="E44" s="30" t="s">
        <v>129</v>
      </c>
      <c r="F44" s="33">
        <v>466.66666667</v>
      </c>
      <c r="G44" s="27">
        <v>3</v>
      </c>
      <c r="H44" s="27">
        <f t="shared" si="5"/>
        <v>2349.99999999</v>
      </c>
      <c r="I44" s="27">
        <v>1</v>
      </c>
      <c r="J44" s="27">
        <f t="shared" si="6"/>
        <v>375</v>
      </c>
      <c r="K44" s="27">
        <f t="shared" si="7"/>
        <v>2724.99999999</v>
      </c>
    </row>
    <row r="45" customHeight="1" spans="1:11">
      <c r="A45" s="27" t="s">
        <v>57</v>
      </c>
      <c r="B45" s="27">
        <f>SUBTOTAL(3,B4:B44)</f>
        <v>41</v>
      </c>
      <c r="C45" s="27" t="s">
        <v>59</v>
      </c>
      <c r="D45" s="29" t="s">
        <v>59</v>
      </c>
      <c r="E45" s="27" t="s">
        <v>59</v>
      </c>
      <c r="F45" s="27" t="s">
        <v>59</v>
      </c>
      <c r="G45" s="27">
        <f>SUM(G4:G44)</f>
        <v>101</v>
      </c>
      <c r="H45" s="27">
        <f t="shared" ref="G45:K45" si="8">SUM(H4:H44)</f>
        <v>85879.99999999</v>
      </c>
      <c r="I45" s="27">
        <f t="shared" si="8"/>
        <v>80</v>
      </c>
      <c r="J45" s="27">
        <f t="shared" si="8"/>
        <v>30000</v>
      </c>
      <c r="K45" s="27">
        <f t="shared" si="8"/>
        <v>115879.99999999</v>
      </c>
    </row>
    <row r="46" customHeight="1" spans="1:11">
      <c r="A46" s="34"/>
      <c r="B46" s="35"/>
      <c r="C46" s="35"/>
      <c r="D46" s="36"/>
      <c r="E46" s="37"/>
      <c r="F46" s="37"/>
      <c r="G46" s="37"/>
      <c r="H46" s="35"/>
      <c r="I46" s="35"/>
      <c r="J46" s="35"/>
      <c r="K46" s="35"/>
    </row>
    <row r="47" customHeight="1" spans="1:11">
      <c r="A47" s="38"/>
      <c r="B47" s="39"/>
      <c r="C47" s="39"/>
      <c r="D47" s="39"/>
      <c r="E47" s="39"/>
      <c r="F47" s="39"/>
      <c r="G47" s="39"/>
      <c r="H47" s="39"/>
      <c r="I47" s="39"/>
      <c r="J47" s="39"/>
      <c r="K47" s="39"/>
    </row>
    <row r="48" customHeight="1" spans="1:11">
      <c r="A48" s="40"/>
      <c r="B48" s="41"/>
      <c r="C48" s="41"/>
      <c r="D48" s="41"/>
      <c r="E48" s="41"/>
      <c r="F48" s="41"/>
      <c r="G48" s="41"/>
      <c r="H48" s="41"/>
      <c r="I48" s="41"/>
      <c r="J48" s="41"/>
      <c r="K48" s="41"/>
    </row>
    <row r="49" customHeight="1" spans="1:11">
      <c r="A49" s="40"/>
      <c r="B49" s="42" t="s">
        <v>130</v>
      </c>
      <c r="C49" s="42"/>
      <c r="D49" s="42"/>
      <c r="E49" s="42"/>
      <c r="F49" s="43" t="s">
        <v>131</v>
      </c>
      <c r="G49" s="43"/>
      <c r="H49" s="43"/>
      <c r="I49" s="42"/>
      <c r="J49" s="42" t="s">
        <v>132</v>
      </c>
      <c r="K49" s="42" t="s">
        <v>57</v>
      </c>
    </row>
    <row r="50" customHeight="1" spans="1:11">
      <c r="A50" s="40"/>
      <c r="B50" s="44" t="s">
        <v>133</v>
      </c>
      <c r="C50" s="44" t="s">
        <v>134</v>
      </c>
      <c r="D50" s="44" t="s">
        <v>130</v>
      </c>
      <c r="E50" s="44" t="s">
        <v>135</v>
      </c>
      <c r="F50" s="45" t="s">
        <v>133</v>
      </c>
      <c r="G50" s="45" t="s">
        <v>134</v>
      </c>
      <c r="H50" s="44" t="s">
        <v>136</v>
      </c>
      <c r="I50" s="44" t="s">
        <v>137</v>
      </c>
      <c r="J50" s="45" t="s">
        <v>133</v>
      </c>
      <c r="K50" s="42" t="s">
        <v>136</v>
      </c>
    </row>
    <row r="51" customHeight="1" spans="1:11">
      <c r="A51" s="40"/>
      <c r="B51" s="42">
        <f>B45</f>
        <v>41</v>
      </c>
      <c r="C51" s="42">
        <f>G45</f>
        <v>101</v>
      </c>
      <c r="D51" s="42">
        <f>H45</f>
        <v>85879.99999999</v>
      </c>
      <c r="E51" s="42">
        <f>B45*20</f>
        <v>820</v>
      </c>
      <c r="F51" s="42" t="e">
        <f>#REF!</f>
        <v>#REF!</v>
      </c>
      <c r="G51" s="42">
        <f>G47</f>
        <v>0</v>
      </c>
      <c r="H51" s="42" t="e">
        <f>#REF!</f>
        <v>#REF!</v>
      </c>
      <c r="I51" s="42" t="e">
        <f>#REF!</f>
        <v>#REF!</v>
      </c>
      <c r="J51" s="42">
        <v>12</v>
      </c>
      <c r="K51" s="42" t="e">
        <f>H45+#REF!+#REF!+J45+#REF!</f>
        <v>#REF!</v>
      </c>
    </row>
    <row r="52" customHeight="1" spans="1:11">
      <c r="A52" s="46"/>
      <c r="B52" s="46"/>
      <c r="C52" s="46"/>
      <c r="D52" s="47"/>
      <c r="E52" s="46"/>
      <c r="F52" s="46"/>
      <c r="G52" s="46"/>
      <c r="H52" s="48"/>
      <c r="I52" s="48"/>
      <c r="J52" s="48"/>
      <c r="K52" s="48"/>
    </row>
    <row r="53" customHeight="1" spans="1:11">
      <c r="A53" s="46"/>
      <c r="B53" s="46"/>
      <c r="C53" s="46"/>
      <c r="D53" s="47"/>
      <c r="E53" s="46"/>
      <c r="F53" s="46"/>
      <c r="G53" s="46"/>
      <c r="H53" s="48"/>
      <c r="I53" s="48"/>
      <c r="J53" s="48"/>
      <c r="K53" s="48"/>
    </row>
    <row r="54" customHeight="1" spans="1:11">
      <c r="A54" s="46"/>
      <c r="B54" s="46"/>
      <c r="C54" s="46"/>
      <c r="D54" s="47"/>
      <c r="E54" s="46"/>
      <c r="F54" s="46"/>
      <c r="G54" s="46"/>
      <c r="H54" s="48"/>
      <c r="I54" s="48"/>
      <c r="J54" s="48"/>
      <c r="K54" s="48"/>
    </row>
    <row r="55" customHeight="1" spans="1:11">
      <c r="A55" s="46"/>
      <c r="B55" s="46"/>
      <c r="C55" s="46"/>
      <c r="D55" s="47"/>
      <c r="E55" s="46"/>
      <c r="F55" s="46"/>
      <c r="G55" s="46"/>
      <c r="H55" s="48"/>
      <c r="I55" s="48"/>
      <c r="J55" s="48"/>
      <c r="K55" s="48"/>
    </row>
    <row r="56" customHeight="1" spans="1:11">
      <c r="A56" s="46"/>
      <c r="B56" s="46"/>
      <c r="C56" s="46"/>
      <c r="D56" s="47"/>
      <c r="E56" s="46"/>
      <c r="F56" s="46"/>
      <c r="G56" s="46"/>
      <c r="H56" s="48"/>
      <c r="I56" s="48"/>
      <c r="J56" s="48"/>
      <c r="K56" s="48"/>
    </row>
    <row r="57" customHeight="1" spans="1:11">
      <c r="A57" s="46"/>
      <c r="B57" s="46"/>
      <c r="C57" s="46"/>
      <c r="D57" s="47"/>
      <c r="E57" s="46"/>
      <c r="F57" s="46"/>
      <c r="G57" s="46"/>
      <c r="H57" s="48"/>
      <c r="I57" s="48"/>
      <c r="J57" s="48"/>
      <c r="K57" s="48"/>
    </row>
    <row r="58" customHeight="1" spans="1:11">
      <c r="A58" s="46"/>
      <c r="B58" s="46"/>
      <c r="C58" s="46"/>
      <c r="D58" s="47"/>
      <c r="E58" s="46"/>
      <c r="F58" s="46"/>
      <c r="G58" s="46"/>
      <c r="H58" s="48"/>
      <c r="I58" s="48"/>
      <c r="J58" s="48"/>
      <c r="K58" s="48"/>
    </row>
    <row r="59" customHeight="1" spans="1:11">
      <c r="A59" s="46"/>
      <c r="B59" s="46"/>
      <c r="C59" s="46"/>
      <c r="D59" s="47"/>
      <c r="E59" s="46"/>
      <c r="F59" s="46"/>
      <c r="G59" s="46"/>
      <c r="H59" s="48"/>
      <c r="I59" s="48"/>
      <c r="J59" s="48"/>
      <c r="K59" s="48"/>
    </row>
    <row r="60" customHeight="1" spans="1:11">
      <c r="A60" s="46"/>
      <c r="B60" s="46"/>
      <c r="C60" s="46"/>
      <c r="D60" s="47"/>
      <c r="E60" s="46"/>
      <c r="F60" s="46"/>
      <c r="G60" s="46"/>
      <c r="H60" s="48"/>
      <c r="I60" s="48"/>
      <c r="J60" s="48"/>
      <c r="K60" s="48"/>
    </row>
    <row r="61" customHeight="1" spans="1:11">
      <c r="A61" s="46"/>
      <c r="B61" s="46"/>
      <c r="C61" s="46"/>
      <c r="D61" s="47"/>
      <c r="E61" s="46"/>
      <c r="F61" s="46"/>
      <c r="G61" s="46"/>
      <c r="H61" s="48"/>
      <c r="I61" s="48"/>
      <c r="J61" s="48"/>
      <c r="K61" s="48"/>
    </row>
    <row r="62" customHeight="1" spans="1:11">
      <c r="A62" s="46"/>
      <c r="B62" s="46"/>
      <c r="C62" s="46"/>
      <c r="D62" s="47"/>
      <c r="E62" s="46"/>
      <c r="F62" s="46"/>
      <c r="G62" s="46"/>
      <c r="H62" s="48"/>
      <c r="I62" s="48"/>
      <c r="J62" s="48"/>
      <c r="K62" s="48"/>
    </row>
    <row r="63" customHeight="1" spans="1:11">
      <c r="A63" s="46"/>
      <c r="B63" s="46"/>
      <c r="C63" s="46"/>
      <c r="D63" s="47"/>
      <c r="E63" s="46"/>
      <c r="F63" s="46"/>
      <c r="G63" s="46"/>
      <c r="H63" s="48"/>
      <c r="I63" s="48"/>
      <c r="J63" s="48"/>
      <c r="K63" s="48"/>
    </row>
    <row r="64" customHeight="1"/>
    <row r="65" customHeight="1"/>
    <row r="66" customHeight="1"/>
    <row r="67" customHeight="1"/>
    <row r="68" customHeight="1"/>
    <row r="69" customHeight="1"/>
    <row r="70" customHeight="1"/>
    <row r="71" customHeight="1"/>
    <row r="72" customHeight="1"/>
    <row r="73" customHeight="1"/>
    <row r="74" customHeight="1"/>
    <row r="75" customHeight="1"/>
    <row r="76" customHeight="1"/>
    <row r="77" customHeight="1"/>
    <row r="78" customHeight="1"/>
    <row r="79" customHeight="1"/>
    <row r="80" customHeight="1"/>
    <row r="81" customHeight="1"/>
    <row r="82" customHeight="1"/>
    <row r="83" customHeight="1"/>
    <row r="84" customHeight="1"/>
    <row r="85" customHeight="1"/>
    <row r="86" customHeight="1"/>
    <row r="87" customHeight="1"/>
    <row r="88" customHeight="1"/>
    <row r="89" customHeight="1"/>
    <row r="90" customHeight="1"/>
    <row r="91" customHeight="1"/>
    <row r="92" customHeight="1"/>
    <row r="93" customHeight="1"/>
    <row r="94" customHeight="1"/>
    <row r="95" customHeight="1"/>
    <row r="96" customHeight="1"/>
    <row r="97" customHeight="1"/>
    <row r="98" customHeight="1"/>
    <row r="99" customHeight="1"/>
    <row r="100" customHeight="1"/>
    <row r="101" customHeight="1"/>
    <row r="102" customHeight="1"/>
    <row r="103" customHeight="1"/>
    <row r="104" customHeight="1"/>
    <row r="105" customHeight="1"/>
    <row r="106" customHeight="1"/>
    <row r="107" customHeight="1"/>
    <row r="108" customHeight="1"/>
    <row r="109" customHeight="1"/>
    <row r="110" customHeight="1"/>
    <row r="111" customHeight="1"/>
    <row r="112" customHeight="1"/>
    <row r="113" customHeight="1"/>
    <row r="114" customHeight="1"/>
    <row r="115" customHeight="1"/>
    <row r="116" customHeight="1"/>
    <row r="117" customHeight="1"/>
    <row r="118" customHeight="1"/>
    <row r="119" customHeight="1"/>
    <row r="120" customHeight="1"/>
    <row r="121" customHeight="1"/>
    <row r="122" customHeight="1"/>
    <row r="123" customHeight="1"/>
    <row r="124" customHeight="1"/>
    <row r="125" customHeight="1"/>
    <row r="126" customHeight="1"/>
    <row r="127" customHeight="1"/>
    <row r="128" customHeight="1"/>
    <row r="129" customHeight="1"/>
    <row r="130" customHeight="1"/>
    <row r="131" customHeight="1"/>
    <row r="132" customHeight="1"/>
    <row r="133" customHeight="1"/>
    <row r="134" customHeight="1"/>
    <row r="135" customHeight="1"/>
    <row r="136" customHeight="1" spans="12:12">
      <c r="L136" s="46"/>
    </row>
    <row r="137" customHeight="1" spans="12:12">
      <c r="L137" s="46"/>
    </row>
    <row r="138" customHeight="1" spans="12:12">
      <c r="L138" s="46"/>
    </row>
    <row r="139" customHeight="1" spans="12:12">
      <c r="L139" s="46"/>
    </row>
    <row r="140" customHeight="1" spans="12:12">
      <c r="L140" s="46"/>
    </row>
    <row r="141" customHeight="1" spans="12:12">
      <c r="L141" s="46"/>
    </row>
    <row r="142" customHeight="1" spans="12:12">
      <c r="L142" s="46"/>
    </row>
    <row r="143" customHeight="1" spans="12:12">
      <c r="L143" s="46"/>
    </row>
    <row r="144" customHeight="1" spans="12:12">
      <c r="L144" s="46"/>
    </row>
    <row r="145" customHeight="1" spans="12:12">
      <c r="L145" s="46"/>
    </row>
    <row r="146" customHeight="1" spans="12:12">
      <c r="L146" s="46"/>
    </row>
    <row r="147" customHeight="1" spans="12:12">
      <c r="L147" s="46"/>
    </row>
    <row r="148" customHeight="1" spans="12:12">
      <c r="L148" s="46"/>
    </row>
    <row r="149" customHeight="1" spans="12:12">
      <c r="L149" s="46"/>
    </row>
    <row r="150" customHeight="1" spans="12:12">
      <c r="L150" s="46"/>
    </row>
    <row r="151" customHeight="1" spans="12:12">
      <c r="L151" s="46"/>
    </row>
    <row r="152" customHeight="1" spans="12:12">
      <c r="L152" s="46"/>
    </row>
    <row r="153" customHeight="1" spans="12:12">
      <c r="L153" s="46"/>
    </row>
    <row r="154" customHeight="1"/>
    <row r="158" customHeight="1"/>
  </sheetData>
  <autoFilter ref="A3:K46"/>
  <mergeCells count="19">
    <mergeCell ref="A1:K1"/>
    <mergeCell ref="A2:B2"/>
    <mergeCell ref="C2:E2"/>
    <mergeCell ref="F2:H2"/>
    <mergeCell ref="J2:K2"/>
    <mergeCell ref="L3:U3"/>
    <mergeCell ref="T4:U4"/>
    <mergeCell ref="L11:M11"/>
    <mergeCell ref="C46:D46"/>
    <mergeCell ref="B49:E49"/>
    <mergeCell ref="F49:H49"/>
    <mergeCell ref="L4:L5"/>
    <mergeCell ref="M4:M5"/>
    <mergeCell ref="N4:N5"/>
    <mergeCell ref="O4:O5"/>
    <mergeCell ref="P4:P5"/>
    <mergeCell ref="Q4:Q5"/>
    <mergeCell ref="R4:R5"/>
    <mergeCell ref="S4:S5"/>
  </mergeCells>
  <printOptions horizontalCentered="1"/>
  <pageMargins left="0.393055555555556" right="0.393055555555556" top="0.984027777777778" bottom="0.984027777777778" header="0.511805555555556" footer="0.511805555555556"/>
  <pageSetup paperSize="9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11"/>
  <sheetViews>
    <sheetView workbookViewId="0">
      <selection activeCell="H25" sqref="H25"/>
    </sheetView>
  </sheetViews>
  <sheetFormatPr defaultColWidth="9" defaultRowHeight="14.25"/>
  <cols>
    <col min="1" max="10" width="9.875" style="1" customWidth="1"/>
    <col min="11" max="16384" width="9" style="1"/>
  </cols>
  <sheetData>
    <row r="1" ht="42.75" customHeight="1" spans="1:10">
      <c r="A1" s="2" t="s">
        <v>138</v>
      </c>
      <c r="B1" s="2"/>
      <c r="C1" s="2"/>
      <c r="D1" s="2"/>
      <c r="E1" s="2"/>
      <c r="F1" s="2"/>
      <c r="G1" s="2"/>
      <c r="H1" s="2"/>
      <c r="I1" s="2"/>
      <c r="J1" s="2"/>
    </row>
    <row r="2" ht="23.25" customHeight="1" spans="1:10">
      <c r="A2" s="3" t="s">
        <v>139</v>
      </c>
      <c r="B2" s="3"/>
      <c r="C2" s="3"/>
      <c r="D2" s="3"/>
      <c r="E2" s="3"/>
      <c r="F2" s="4"/>
      <c r="G2" s="4"/>
      <c r="H2" s="5"/>
      <c r="I2" s="5"/>
      <c r="J2" s="5"/>
    </row>
    <row r="3" ht="21.75" customHeight="1" spans="1:10">
      <c r="A3" s="6" t="s">
        <v>5</v>
      </c>
      <c r="B3" s="7" t="s">
        <v>140</v>
      </c>
      <c r="C3" s="7"/>
      <c r="D3" s="7"/>
      <c r="E3" s="7"/>
      <c r="F3" s="7"/>
      <c r="G3" s="7" t="s">
        <v>141</v>
      </c>
      <c r="H3" s="7"/>
      <c r="I3" s="7"/>
      <c r="J3" s="14" t="s">
        <v>142</v>
      </c>
    </row>
    <row r="4" ht="36.75" customHeight="1" spans="1:10">
      <c r="A4" s="8"/>
      <c r="B4" s="9" t="s">
        <v>133</v>
      </c>
      <c r="C4" s="9" t="s">
        <v>143</v>
      </c>
      <c r="D4" s="9" t="s">
        <v>144</v>
      </c>
      <c r="E4" s="9" t="s">
        <v>145</v>
      </c>
      <c r="F4" s="9" t="s">
        <v>146</v>
      </c>
      <c r="G4" s="9" t="s">
        <v>133</v>
      </c>
      <c r="H4" s="9" t="s">
        <v>143</v>
      </c>
      <c r="I4" s="9" t="s">
        <v>145</v>
      </c>
      <c r="J4" s="14"/>
    </row>
    <row r="5" ht="24.75" customHeight="1" spans="1:10">
      <c r="A5" s="10" t="s">
        <v>16</v>
      </c>
      <c r="B5" s="11">
        <v>12</v>
      </c>
      <c r="C5" s="11">
        <v>30</v>
      </c>
      <c r="D5" s="11">
        <v>24937</v>
      </c>
      <c r="E5" s="11">
        <v>10875</v>
      </c>
      <c r="F5" s="12">
        <f t="shared" ref="F5:F8" si="0">SUM(D5:E5)</f>
        <v>35812</v>
      </c>
      <c r="G5" s="12">
        <v>1</v>
      </c>
      <c r="H5" s="12">
        <v>2</v>
      </c>
      <c r="I5" s="12">
        <v>500</v>
      </c>
      <c r="J5" s="12">
        <f t="shared" ref="J5:J10" si="1">F5+I5</f>
        <v>36312</v>
      </c>
    </row>
    <row r="6" ht="24.75" customHeight="1" spans="1:10">
      <c r="A6" s="10" t="s">
        <v>69</v>
      </c>
      <c r="B6" s="11">
        <v>1</v>
      </c>
      <c r="C6" s="11">
        <v>2</v>
      </c>
      <c r="D6" s="11">
        <v>1660</v>
      </c>
      <c r="E6" s="11">
        <v>0</v>
      </c>
      <c r="F6" s="12">
        <f t="shared" si="0"/>
        <v>1660</v>
      </c>
      <c r="G6" s="12">
        <v>0</v>
      </c>
      <c r="H6" s="12">
        <v>0</v>
      </c>
      <c r="I6" s="12">
        <v>0</v>
      </c>
      <c r="J6" s="12">
        <f t="shared" si="1"/>
        <v>1660</v>
      </c>
    </row>
    <row r="7" ht="24.75" customHeight="1" spans="1:10">
      <c r="A7" s="10" t="s">
        <v>36</v>
      </c>
      <c r="B7" s="13">
        <v>25</v>
      </c>
      <c r="C7" s="13">
        <v>58</v>
      </c>
      <c r="D7" s="13">
        <v>52833</v>
      </c>
      <c r="E7" s="13">
        <v>16875</v>
      </c>
      <c r="F7" s="12">
        <f t="shared" si="0"/>
        <v>69708</v>
      </c>
      <c r="G7" s="12">
        <v>2</v>
      </c>
      <c r="H7" s="12">
        <v>6</v>
      </c>
      <c r="I7" s="12">
        <v>1000</v>
      </c>
      <c r="J7" s="12">
        <f t="shared" si="1"/>
        <v>70708</v>
      </c>
    </row>
    <row r="8" ht="24.75" customHeight="1" spans="1:10">
      <c r="A8" s="10" t="s">
        <v>46</v>
      </c>
      <c r="B8" s="13">
        <v>3</v>
      </c>
      <c r="C8" s="13">
        <v>9</v>
      </c>
      <c r="D8" s="13">
        <v>6450</v>
      </c>
      <c r="E8" s="13">
        <v>2250</v>
      </c>
      <c r="F8" s="12">
        <f t="shared" si="0"/>
        <v>8700</v>
      </c>
      <c r="G8" s="12">
        <v>2</v>
      </c>
      <c r="H8" s="12">
        <v>2</v>
      </c>
      <c r="I8" s="12">
        <v>500</v>
      </c>
      <c r="J8" s="12">
        <f t="shared" si="1"/>
        <v>9200</v>
      </c>
    </row>
    <row r="9" ht="24.75" customHeight="1" spans="1:10">
      <c r="A9" s="10" t="s">
        <v>147</v>
      </c>
      <c r="B9" s="13">
        <v>0</v>
      </c>
      <c r="C9" s="13">
        <v>0</v>
      </c>
      <c r="D9" s="13">
        <v>0</v>
      </c>
      <c r="E9" s="13">
        <v>0</v>
      </c>
      <c r="F9" s="12">
        <v>0</v>
      </c>
      <c r="G9" s="12">
        <v>0</v>
      </c>
      <c r="H9" s="12">
        <v>0</v>
      </c>
      <c r="I9" s="12">
        <v>0</v>
      </c>
      <c r="J9" s="12">
        <f t="shared" si="1"/>
        <v>0</v>
      </c>
    </row>
    <row r="10" ht="24.75" customHeight="1" spans="1:10">
      <c r="A10" s="10" t="s">
        <v>148</v>
      </c>
      <c r="B10" s="13">
        <v>0</v>
      </c>
      <c r="C10" s="13">
        <v>0</v>
      </c>
      <c r="D10" s="13">
        <v>0</v>
      </c>
      <c r="E10" s="13">
        <v>0</v>
      </c>
      <c r="F10" s="12">
        <v>0</v>
      </c>
      <c r="G10" s="12">
        <v>0</v>
      </c>
      <c r="H10" s="12">
        <v>0</v>
      </c>
      <c r="I10" s="12">
        <v>0</v>
      </c>
      <c r="J10" s="12">
        <f t="shared" si="1"/>
        <v>0</v>
      </c>
    </row>
    <row r="11" ht="24.75" customHeight="1" spans="1:10">
      <c r="A11" s="7" t="s">
        <v>57</v>
      </c>
      <c r="B11" s="12">
        <f t="shared" ref="B11:J11" si="2">SUM(B5:B10)</f>
        <v>41</v>
      </c>
      <c r="C11" s="12">
        <f t="shared" si="2"/>
        <v>99</v>
      </c>
      <c r="D11" s="12">
        <f t="shared" si="2"/>
        <v>85880</v>
      </c>
      <c r="E11" s="12">
        <f t="shared" si="2"/>
        <v>30000</v>
      </c>
      <c r="F11" s="12">
        <f t="shared" si="2"/>
        <v>115880</v>
      </c>
      <c r="G11" s="12">
        <f t="shared" si="2"/>
        <v>5</v>
      </c>
      <c r="H11" s="12">
        <f t="shared" si="2"/>
        <v>10</v>
      </c>
      <c r="I11" s="12">
        <f t="shared" si="2"/>
        <v>2000</v>
      </c>
      <c r="J11" s="15">
        <f t="shared" si="2"/>
        <v>117880</v>
      </c>
    </row>
  </sheetData>
  <mergeCells count="7">
    <mergeCell ref="A1:J1"/>
    <mergeCell ref="A2:D2"/>
    <mergeCell ref="H2:J2"/>
    <mergeCell ref="B3:F3"/>
    <mergeCell ref="G3:I3"/>
    <mergeCell ref="A3:A4"/>
    <mergeCell ref="J3:J4"/>
  </mergeCells>
  <printOptions horizontalCentered="1"/>
  <pageMargins left="0.751388888888889" right="0.751388888888889" top="1" bottom="1" header="0.5" footer="0.5"/>
  <pageSetup paperSize="9" orientation="landscape" horizontalDpi="600" vertic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光明区2021年4月低保资金发放明细表</vt:lpstr>
      <vt:lpstr>光明区2021年4月低保和低保边缘资金发放汇总表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钟美君</cp:lastModifiedBy>
  <dcterms:created xsi:type="dcterms:W3CDTF">2019-10-14T03:24:00Z</dcterms:created>
  <dcterms:modified xsi:type="dcterms:W3CDTF">2021-04-08T02:06:48Z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2052-10.8.0.5715</vt:lpwstr>
  </property>
</Properties>
</file>