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发放明细表" sheetId="1" r:id="rId1"/>
    <sheet name="发放汇总表" sheetId="2" r:id="rId2"/>
  </sheets>
  <definedNames>
    <definedName name="_xlnm._FilterDatabase" localSheetId="0" hidden="1">发放明细表!$A$3:$K$39</definedName>
    <definedName name="_xlnm.Print_Titles" localSheetId="0">发放明细表!$3:$3</definedName>
    <definedName name="_xlnm.Print_Area" localSheetId="0">发放明细表!$L$1:$U$15</definedName>
  </definedNames>
  <calcPr calcId="144525"/>
</workbook>
</file>

<file path=xl/sharedStrings.xml><?xml version="1.0" encoding="utf-8"?>
<sst xmlns="http://schemas.openxmlformats.org/spreadsheetml/2006/main" count="229" uniqueCount="134">
  <si>
    <t>光明区2022年1月低保资金发放明细表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</si>
  <si>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</si>
  <si>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</si>
  <si>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</si>
  <si>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</si>
  <si>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</si>
  <si>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</si>
  <si>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</si>
  <si>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</si>
  <si>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</si>
  <si>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</si>
  <si>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</si>
  <si>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养育扶助份数</t>
  </si>
  <si>
    <t>养育扶助金额</t>
  </si>
  <si>
    <t>发放金额合计</t>
  </si>
  <si>
    <t>光明区2022年1月低保边缘资金发放明细表</t>
  </si>
  <si>
    <t>光明</t>
  </si>
  <si>
    <t>王红卫</t>
  </si>
  <si>
    <t>801010026</t>
  </si>
  <si>
    <t>份数</t>
  </si>
  <si>
    <t>补助金额</t>
  </si>
  <si>
    <t>麦伟霞</t>
  </si>
  <si>
    <t>801010027</t>
  </si>
  <si>
    <t>翠湖</t>
  </si>
  <si>
    <t>刘祝珍</t>
  </si>
  <si>
    <t>女</t>
  </si>
  <si>
    <t>B801020001</t>
  </si>
  <si>
    <t>东周</t>
  </si>
  <si>
    <t>刘振齐</t>
  </si>
  <si>
    <t>801020012</t>
  </si>
  <si>
    <t>彭秀玉</t>
  </si>
  <si>
    <t>B801030001</t>
  </si>
  <si>
    <t>曾文娴</t>
  </si>
  <si>
    <t>801020010</t>
  </si>
  <si>
    <t>新湖</t>
  </si>
  <si>
    <t>圳美</t>
  </si>
  <si>
    <t>廖大妹</t>
  </si>
  <si>
    <t>B803120006</t>
  </si>
  <si>
    <t>黎霞</t>
  </si>
  <si>
    <t>801020011</t>
  </si>
  <si>
    <t>廖五妹</t>
  </si>
  <si>
    <t>B803120007</t>
  </si>
  <si>
    <t>庞李广</t>
  </si>
  <si>
    <t>801020015</t>
  </si>
  <si>
    <t>凤凰</t>
  </si>
  <si>
    <t>莫育红</t>
  </si>
  <si>
    <t>B804190002</t>
  </si>
  <si>
    <t>碧眼</t>
  </si>
  <si>
    <t>陈美珍</t>
  </si>
  <si>
    <t>801060009</t>
  </si>
  <si>
    <t>庞幸</t>
  </si>
  <si>
    <t>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</si>
  <si>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</si>
  <si>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邹彩霞</t>
  </si>
  <si>
    <t>801060006</t>
  </si>
  <si>
    <t>合计</t>
  </si>
  <si>
    <t>6户</t>
  </si>
  <si>
    <t>-</t>
  </si>
  <si>
    <t>罗三妹</t>
  </si>
  <si>
    <t>801060002</t>
  </si>
  <si>
    <t>迳口</t>
  </si>
  <si>
    <t>陈芳慧</t>
  </si>
  <si>
    <t>801040006</t>
  </si>
  <si>
    <t>陈芳荣</t>
  </si>
  <si>
    <t>801040007</t>
  </si>
  <si>
    <t>蓝天华</t>
  </si>
  <si>
    <t>801030015</t>
  </si>
  <si>
    <t>梁李胜</t>
  </si>
  <si>
    <t>801040008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</si>
  <si>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</si>
  <si>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</si>
  <si>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</si>
  <si>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</si>
  <si>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</si>
  <si>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</si>
  <si>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</si>
  <si>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</si>
  <si>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</si>
  <si>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</si>
  <si>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</si>
  <si>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</si>
  <si>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</si>
  <si>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陈煜平</t>
  </si>
  <si>
    <t>803120006</t>
  </si>
  <si>
    <t>黄彩</t>
  </si>
  <si>
    <t>803120010</t>
  </si>
  <si>
    <t>熊朝芳</t>
  </si>
  <si>
    <t>803120015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</si>
  <si>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</si>
  <si>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</si>
  <si>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</si>
  <si>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</si>
  <si>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</si>
  <si>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</si>
  <si>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</si>
  <si>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</si>
  <si>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</si>
  <si>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</si>
  <si>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</si>
  <si>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邓秀强</t>
  </si>
  <si>
    <t>803130009</t>
  </si>
  <si>
    <t>谭燕霞</t>
  </si>
  <si>
    <t>803130028</t>
  </si>
  <si>
    <t>黄世群</t>
  </si>
  <si>
    <t>803130034</t>
  </si>
  <si>
    <t>楼村</t>
  </si>
  <si>
    <t>张丽华</t>
  </si>
  <si>
    <t>803140002</t>
  </si>
  <si>
    <t>陈伟洪</t>
  </si>
  <si>
    <t>803140001</t>
  </si>
  <si>
    <t>张宝勇</t>
  </si>
  <si>
    <t>804190003</t>
  </si>
  <si>
    <t>曾金琪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</si>
  <si>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</si>
  <si>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</si>
  <si>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</si>
  <si>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</si>
  <si>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</si>
  <si>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</si>
  <si>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</si>
  <si>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</si>
  <si>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</si>
  <si>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光明区2022年1月低保和低保边缘资金发放汇总表</t>
  </si>
  <si>
    <t>制表单位：光明区民政局</t>
  </si>
  <si>
    <t>单位：户、人、元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</si>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</sst>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24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6" borderId="8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39" fillId="15" borderId="11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76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1"/>
  <sheetViews>
    <sheetView tabSelected="1" workbookViewId="0">
      <selection activeCell="Q15" sqref="Q15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style="18" customWidth="1"/>
    <col min="5" max="5" width="9.75" customWidth="1"/>
    <col min="6" max="6" width="7.625" customWidth="1"/>
    <col min="7" max="7" width="6" customWidth="1"/>
    <col min="8" max="8" width="7.375" style="19" customWidth="1"/>
    <col min="9" max="9" width="8.125" style="19" customWidth="1"/>
    <col min="10" max="10" width="6.75" style="19" customWidth="1"/>
    <col min="11" max="11" width="7.5" style="19" customWidth="1"/>
    <col min="12" max="12" width="6" customWidth="1"/>
    <col min="13" max="13" width="7" customWidth="1"/>
    <col min="14" max="14" width="7.75" customWidth="1"/>
    <col min="15" max="15" width="8.625" customWidth="1"/>
    <col min="16" max="16" width="4.5" customWidth="1"/>
    <col min="17" max="17" width="9.375" customWidth="1"/>
    <col min="18" max="18" width="7.25" customWidth="1"/>
    <col min="19" max="20" width="7.125" customWidth="1"/>
    <col min="21" max="21" width="7.5" customWidth="1"/>
  </cols>
  <sheetData>
    <row r="1" ht="41.25" customHeight="1" spans="1:11">
      <c r="A1" s="20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</row>
    <row r="2" s="16" customFormat="1" ht="19.5" customHeight="1" spans="1:11">
      <c r="A2" s="22" t="s">
        <v>1</v>
      </c>
      <c r="B2" s="22"/>
      <c r="C2" s="23" t="s">
        <v>2</v>
      </c>
      <c r="D2" s="24"/>
      <c r="E2" s="23"/>
      <c r="F2" s="23" t="s">
        <v>3</v>
      </c>
      <c r="G2" s="23"/>
      <c r="H2" s="23"/>
      <c r="I2" s="50"/>
      <c r="J2" s="51"/>
      <c r="K2" s="51"/>
    </row>
    <row r="3" s="17" customFormat="1" ht="33.75" customHeight="1" spans="1:21">
      <c r="A3" s="25" t="s">
        <v>4</v>
      </c>
      <c r="B3" s="25" t="s">
        <v>5</v>
      </c>
      <c r="C3" s="25" t="s">
        <v>6</v>
      </c>
      <c r="D3" s="26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52" t="s">
        <v>12</v>
      </c>
      <c r="J3" s="52" t="s">
        <v>13</v>
      </c>
      <c r="K3" s="52" t="s">
        <v>14</v>
      </c>
      <c r="L3" s="53" t="s">
        <v>15</v>
      </c>
      <c r="M3" s="53"/>
      <c r="N3" s="53"/>
      <c r="O3" s="53"/>
      <c r="P3" s="53"/>
      <c r="Q3" s="53"/>
      <c r="R3" s="53"/>
      <c r="S3" s="53"/>
      <c r="T3" s="53"/>
      <c r="U3" s="53"/>
    </row>
    <row r="4" customHeight="1" spans="1:21">
      <c r="A4" s="27">
        <v>1</v>
      </c>
      <c r="B4" s="28" t="s">
        <v>16</v>
      </c>
      <c r="C4" s="27" t="s">
        <v>16</v>
      </c>
      <c r="D4" s="29" t="s">
        <v>17</v>
      </c>
      <c r="E4" s="30" t="s">
        <v>18</v>
      </c>
      <c r="F4" s="27">
        <v>964.5</v>
      </c>
      <c r="G4" s="27">
        <v>4</v>
      </c>
      <c r="H4" s="27">
        <f>(1300-F4)*G4</f>
        <v>1342</v>
      </c>
      <c r="I4" s="27">
        <v>3</v>
      </c>
      <c r="J4" s="27">
        <f>1300*0.3*I4</f>
        <v>1170</v>
      </c>
      <c r="K4" s="27">
        <f t="shared" ref="K4:K15" si="0">H4+J4</f>
        <v>2512</v>
      </c>
      <c r="L4" s="54"/>
      <c r="M4" s="55"/>
      <c r="N4" s="55"/>
      <c r="O4" s="55"/>
      <c r="P4" s="55"/>
      <c r="Q4" s="55"/>
      <c r="R4" s="55"/>
      <c r="S4" s="55"/>
      <c r="T4" s="58" t="s">
        <v>19</v>
      </c>
      <c r="U4" s="58" t="s">
        <v>20</v>
      </c>
    </row>
    <row r="5" customHeight="1" spans="1:21">
      <c r="A5" s="27">
        <v>2</v>
      </c>
      <c r="B5" s="28" t="s">
        <v>16</v>
      </c>
      <c r="C5" s="27" t="s">
        <v>16</v>
      </c>
      <c r="D5" s="29" t="s">
        <v>21</v>
      </c>
      <c r="E5" s="30" t="s">
        <v>22</v>
      </c>
      <c r="F5" s="27">
        <v>405</v>
      </c>
      <c r="G5" s="27">
        <v>3</v>
      </c>
      <c r="H5" s="27">
        <v>2685</v>
      </c>
      <c r="I5" s="27">
        <v>3</v>
      </c>
      <c r="J5" s="27">
        <v>1170</v>
      </c>
      <c r="K5" s="27">
        <f t="shared" si="0"/>
        <v>3855</v>
      </c>
      <c r="L5" s="56">
        <v>1</v>
      </c>
      <c r="M5" s="56" t="s">
        <v>16</v>
      </c>
      <c r="N5" s="56" t="s">
        <v>23</v>
      </c>
      <c r="O5" s="56" t="s">
        <v>24</v>
      </c>
      <c r="P5" s="56" t="s">
        <v>25</v>
      </c>
      <c r="Q5" s="56" t="s">
        <v>26</v>
      </c>
      <c r="R5" s="56">
        <v>2</v>
      </c>
      <c r="S5" s="56">
        <v>2</v>
      </c>
      <c r="T5" s="56">
        <v>2</v>
      </c>
      <c r="U5" s="27">
        <f t="shared" ref="U5:U10" si="1">1300*0.2*T5</f>
        <v>520</v>
      </c>
    </row>
    <row r="6" customHeight="1" spans="1:21">
      <c r="A6" s="27">
        <v>3</v>
      </c>
      <c r="B6" s="28" t="s">
        <v>16</v>
      </c>
      <c r="C6" s="27" t="s">
        <v>27</v>
      </c>
      <c r="D6" s="31" t="s">
        <v>28</v>
      </c>
      <c r="E6" s="30" t="s">
        <v>29</v>
      </c>
      <c r="F6" s="27">
        <v>834.6</v>
      </c>
      <c r="G6" s="27">
        <v>3</v>
      </c>
      <c r="H6" s="31">
        <f>(1300-F6)*G6</f>
        <v>1396.2</v>
      </c>
      <c r="I6" s="27">
        <v>4</v>
      </c>
      <c r="J6" s="27">
        <f t="shared" ref="J6:J15" si="2">1300*0.3*I6</f>
        <v>1560</v>
      </c>
      <c r="K6" s="27">
        <f t="shared" si="0"/>
        <v>2956.2</v>
      </c>
      <c r="L6" s="57">
        <v>2</v>
      </c>
      <c r="M6" s="56" t="s">
        <v>16</v>
      </c>
      <c r="N6" s="56" t="s">
        <v>23</v>
      </c>
      <c r="O6" s="56" t="s">
        <v>30</v>
      </c>
      <c r="P6" s="56" t="s">
        <v>25</v>
      </c>
      <c r="Q6" s="56" t="s">
        <v>31</v>
      </c>
      <c r="R6" s="56">
        <v>3</v>
      </c>
      <c r="S6" s="56">
        <v>2</v>
      </c>
      <c r="T6" s="56">
        <v>3</v>
      </c>
      <c r="U6" s="27">
        <f t="shared" si="1"/>
        <v>780</v>
      </c>
    </row>
    <row r="7" customHeight="1" spans="1:21">
      <c r="A7" s="27">
        <v>4</v>
      </c>
      <c r="B7" s="28" t="s">
        <v>16</v>
      </c>
      <c r="C7" s="27" t="s">
        <v>27</v>
      </c>
      <c r="D7" s="31" t="s">
        <v>32</v>
      </c>
      <c r="E7" s="30" t="s">
        <v>33</v>
      </c>
      <c r="F7" s="27">
        <v>803.75</v>
      </c>
      <c r="G7" s="27">
        <v>4</v>
      </c>
      <c r="H7" s="31">
        <f t="shared" ref="H6:H15" si="3">(1300-F7)*G7</f>
        <v>1985</v>
      </c>
      <c r="I7" s="27">
        <v>4</v>
      </c>
      <c r="J7" s="27">
        <f t="shared" si="2"/>
        <v>1560</v>
      </c>
      <c r="K7" s="27">
        <f t="shared" si="0"/>
        <v>3545</v>
      </c>
      <c r="L7" s="56">
        <v>3</v>
      </c>
      <c r="M7" s="56" t="s">
        <v>34</v>
      </c>
      <c r="N7" s="56" t="s">
        <v>35</v>
      </c>
      <c r="O7" s="59" t="s">
        <v>36</v>
      </c>
      <c r="P7" s="56" t="s">
        <v>25</v>
      </c>
      <c r="Q7" s="56" t="s">
        <v>37</v>
      </c>
      <c r="R7" s="56">
        <v>4</v>
      </c>
      <c r="S7" s="56">
        <v>3</v>
      </c>
      <c r="T7" s="56">
        <v>2</v>
      </c>
      <c r="U7" s="27">
        <f t="shared" si="1"/>
        <v>520</v>
      </c>
    </row>
    <row r="8" customHeight="1" spans="1:21">
      <c r="A8" s="27">
        <v>5</v>
      </c>
      <c r="B8" s="28" t="s">
        <v>16</v>
      </c>
      <c r="C8" s="27" t="s">
        <v>27</v>
      </c>
      <c r="D8" s="31" t="s">
        <v>38</v>
      </c>
      <c r="E8" s="30" t="s">
        <v>39</v>
      </c>
      <c r="F8" s="27">
        <v>283.5</v>
      </c>
      <c r="G8" s="27">
        <v>2</v>
      </c>
      <c r="H8" s="27">
        <f t="shared" si="3"/>
        <v>2033</v>
      </c>
      <c r="I8" s="27">
        <v>2</v>
      </c>
      <c r="J8" s="27">
        <f t="shared" si="2"/>
        <v>780</v>
      </c>
      <c r="K8" s="27">
        <f t="shared" si="0"/>
        <v>2813</v>
      </c>
      <c r="L8" s="57">
        <v>4</v>
      </c>
      <c r="M8" s="56" t="s">
        <v>34</v>
      </c>
      <c r="N8" s="56" t="s">
        <v>35</v>
      </c>
      <c r="O8" s="56" t="s">
        <v>40</v>
      </c>
      <c r="P8" s="56" t="s">
        <v>25</v>
      </c>
      <c r="Q8" s="56" t="s">
        <v>41</v>
      </c>
      <c r="R8" s="56">
        <v>3</v>
      </c>
      <c r="S8" s="56">
        <v>3</v>
      </c>
      <c r="T8" s="56">
        <v>3</v>
      </c>
      <c r="U8" s="27">
        <f t="shared" si="1"/>
        <v>780</v>
      </c>
    </row>
    <row r="9" customHeight="1" spans="1:21">
      <c r="A9" s="27">
        <v>6</v>
      </c>
      <c r="B9" s="28" t="s">
        <v>16</v>
      </c>
      <c r="C9" s="27" t="s">
        <v>27</v>
      </c>
      <c r="D9" s="31" t="s">
        <v>42</v>
      </c>
      <c r="E9" s="30" t="s">
        <v>43</v>
      </c>
      <c r="F9" s="27">
        <v>887</v>
      </c>
      <c r="G9" s="31">
        <v>4</v>
      </c>
      <c r="H9" s="31">
        <f t="shared" si="3"/>
        <v>1652</v>
      </c>
      <c r="I9" s="31">
        <v>4</v>
      </c>
      <c r="J9" s="27">
        <f t="shared" si="2"/>
        <v>1560</v>
      </c>
      <c r="K9" s="27">
        <f t="shared" si="0"/>
        <v>3212</v>
      </c>
      <c r="L9" s="56">
        <v>5</v>
      </c>
      <c r="M9" s="56" t="s">
        <v>44</v>
      </c>
      <c r="N9" s="56" t="s">
        <v>44</v>
      </c>
      <c r="O9" s="56" t="s">
        <v>45</v>
      </c>
      <c r="P9" s="56" t="s">
        <v>25</v>
      </c>
      <c r="Q9" s="56" t="s">
        <v>46</v>
      </c>
      <c r="R9" s="56">
        <v>1</v>
      </c>
      <c r="S9" s="56">
        <v>1</v>
      </c>
      <c r="T9" s="56">
        <v>1</v>
      </c>
      <c r="U9" s="27">
        <f t="shared" si="1"/>
        <v>260</v>
      </c>
    </row>
    <row r="10" customHeight="1" spans="1:21">
      <c r="A10" s="27">
        <v>7</v>
      </c>
      <c r="B10" s="28" t="s">
        <v>16</v>
      </c>
      <c r="C10" s="27" t="s">
        <v>47</v>
      </c>
      <c r="D10" s="31" t="s">
        <v>48</v>
      </c>
      <c r="E10" s="30" t="s">
        <v>49</v>
      </c>
      <c r="F10" s="27">
        <v>91</v>
      </c>
      <c r="G10" s="27">
        <v>1</v>
      </c>
      <c r="H10" s="27">
        <f t="shared" si="3"/>
        <v>1209</v>
      </c>
      <c r="I10" s="27">
        <v>1</v>
      </c>
      <c r="J10" s="27">
        <f t="shared" si="2"/>
        <v>390</v>
      </c>
      <c r="K10" s="27">
        <f t="shared" si="0"/>
        <v>1599</v>
      </c>
      <c r="L10" s="57">
        <v>6</v>
      </c>
      <c r="M10" s="56" t="s">
        <v>44</v>
      </c>
      <c r="N10" s="56" t="s">
        <v>44</v>
      </c>
      <c r="O10" s="56" t="s">
        <v>50</v>
      </c>
      <c r="P10" s="56" t="s">
        <v>51</v>
      </c>
      <c r="Q10" s="56" t="s">
        <v>52</v>
      </c>
      <c r="R10" s="56">
        <v>1</v>
      </c>
      <c r="S10" s="56">
        <v>1</v>
      </c>
      <c r="T10" s="56">
        <v>1</v>
      </c>
      <c r="U10" s="27">
        <f t="shared" si="1"/>
        <v>260</v>
      </c>
    </row>
    <row r="11" customHeight="1" spans="1:21">
      <c r="A11" s="27">
        <v>8</v>
      </c>
      <c r="B11" s="28" t="s">
        <v>16</v>
      </c>
      <c r="C11" s="27" t="s">
        <v>47</v>
      </c>
      <c r="D11" s="31" t="s">
        <v>53</v>
      </c>
      <c r="E11" s="30" t="s">
        <v>54</v>
      </c>
      <c r="F11" s="27">
        <v>41</v>
      </c>
      <c r="G11" s="27">
        <v>1</v>
      </c>
      <c r="H11" s="27">
        <f t="shared" si="3"/>
        <v>1259</v>
      </c>
      <c r="I11" s="27">
        <v>1</v>
      </c>
      <c r="J11" s="27">
        <f t="shared" si="2"/>
        <v>390</v>
      </c>
      <c r="K11" s="27">
        <f t="shared" si="0"/>
        <v>1649</v>
      </c>
      <c r="L11" s="56" t="s">
        <v>55</v>
      </c>
      <c r="M11" s="56"/>
      <c r="N11" s="56" t="s">
        <v>56</v>
      </c>
      <c r="O11" s="56" t="s">
        <v>57</v>
      </c>
      <c r="P11" s="56" t="s">
        <v>57</v>
      </c>
      <c r="Q11" s="56" t="s">
        <v>57</v>
      </c>
      <c r="R11" s="56">
        <f t="shared" ref="R11:U11" si="4">SUM(R5:R10)</f>
        <v>14</v>
      </c>
      <c r="S11" s="56">
        <f t="shared" si="4"/>
        <v>12</v>
      </c>
      <c r="T11" s="56">
        <f t="shared" si="4"/>
        <v>12</v>
      </c>
      <c r="U11" s="56">
        <f t="shared" si="4"/>
        <v>3120</v>
      </c>
    </row>
    <row r="12" customHeight="1" spans="1:11">
      <c r="A12" s="27">
        <v>9</v>
      </c>
      <c r="B12" s="28" t="s">
        <v>16</v>
      </c>
      <c r="C12" s="27" t="s">
        <v>47</v>
      </c>
      <c r="D12" s="31" t="s">
        <v>58</v>
      </c>
      <c r="E12" s="30" t="s">
        <v>59</v>
      </c>
      <c r="F12" s="27">
        <v>248</v>
      </c>
      <c r="G12" s="27">
        <v>2</v>
      </c>
      <c r="H12" s="27">
        <f t="shared" si="3"/>
        <v>2104</v>
      </c>
      <c r="I12" s="27">
        <v>3</v>
      </c>
      <c r="J12" s="27">
        <f t="shared" si="2"/>
        <v>1170</v>
      </c>
      <c r="K12" s="27">
        <f t="shared" si="0"/>
        <v>3274</v>
      </c>
    </row>
    <row r="13" customHeight="1" spans="1:11">
      <c r="A13" s="27">
        <v>10</v>
      </c>
      <c r="B13" s="28" t="s">
        <v>16</v>
      </c>
      <c r="C13" s="32" t="s">
        <v>60</v>
      </c>
      <c r="D13" s="29" t="s">
        <v>61</v>
      </c>
      <c r="E13" s="30" t="s">
        <v>62</v>
      </c>
      <c r="F13" s="27">
        <v>0</v>
      </c>
      <c r="G13" s="27">
        <v>1</v>
      </c>
      <c r="H13" s="27">
        <f t="shared" si="3"/>
        <v>1300</v>
      </c>
      <c r="I13" s="27">
        <v>1</v>
      </c>
      <c r="J13" s="27">
        <f t="shared" si="2"/>
        <v>390</v>
      </c>
      <c r="K13" s="27">
        <f t="shared" si="0"/>
        <v>1690</v>
      </c>
    </row>
    <row r="14" customHeight="1" spans="1:11">
      <c r="A14" s="27">
        <v>11</v>
      </c>
      <c r="B14" s="28" t="s">
        <v>16</v>
      </c>
      <c r="C14" s="32" t="s">
        <v>60</v>
      </c>
      <c r="D14" s="29" t="s">
        <v>63</v>
      </c>
      <c r="E14" s="30" t="s">
        <v>64</v>
      </c>
      <c r="F14" s="27">
        <v>0</v>
      </c>
      <c r="G14" s="27">
        <v>1</v>
      </c>
      <c r="H14" s="27">
        <f t="shared" si="3"/>
        <v>1300</v>
      </c>
      <c r="I14" s="27">
        <v>1</v>
      </c>
      <c r="J14" s="27">
        <f t="shared" si="2"/>
        <v>390</v>
      </c>
      <c r="K14" s="27">
        <f t="shared" si="0"/>
        <v>1690</v>
      </c>
    </row>
    <row r="15" customHeight="1" spans="1:11">
      <c r="A15" s="27">
        <v>12</v>
      </c>
      <c r="B15" s="28" t="s">
        <v>16</v>
      </c>
      <c r="C15" s="32" t="s">
        <v>23</v>
      </c>
      <c r="D15" s="29" t="s">
        <v>65</v>
      </c>
      <c r="E15" s="30" t="s">
        <v>66</v>
      </c>
      <c r="F15" s="27">
        <v>441</v>
      </c>
      <c r="G15" s="27">
        <v>1</v>
      </c>
      <c r="H15" s="27">
        <f t="shared" si="3"/>
        <v>859</v>
      </c>
      <c r="I15" s="27">
        <v>1</v>
      </c>
      <c r="J15" s="27">
        <f t="shared" si="2"/>
        <v>390</v>
      </c>
      <c r="K15" s="27">
        <f t="shared" si="0"/>
        <v>1249</v>
      </c>
    </row>
    <row r="16" customHeight="1" spans="1:11">
      <c r="A16" s="27">
        <v>13</v>
      </c>
      <c r="B16" s="28" t="s">
        <v>16</v>
      </c>
      <c r="C16" s="32" t="s">
        <v>60</v>
      </c>
      <c r="D16" s="29" t="s">
        <v>67</v>
      </c>
      <c r="E16" s="30" t="s">
        <v>68</v>
      </c>
      <c r="F16" s="27">
        <v>608</v>
      </c>
      <c r="G16" s="27">
        <v>1</v>
      </c>
      <c r="H16" s="27">
        <v>692</v>
      </c>
      <c r="I16" s="27">
        <v>1</v>
      </c>
      <c r="J16" s="27">
        <v>390</v>
      </c>
      <c r="K16" s="27">
        <v>1082</v>
      </c>
    </row>
    <row r="17" customHeight="1" spans="1:11">
      <c r="A17" s="27">
        <v>14</v>
      </c>
      <c r="B17" s="28" t="s">
        <v>69</v>
      </c>
      <c r="C17" s="28" t="s">
        <v>69</v>
      </c>
      <c r="D17" s="31" t="s">
        <v>70</v>
      </c>
      <c r="E17" s="30" t="s">
        <v>71</v>
      </c>
      <c r="F17" s="27">
        <v>558</v>
      </c>
      <c r="G17" s="27">
        <v>2</v>
      </c>
      <c r="H17" s="27">
        <f t="shared" ref="H17:H22" si="5">(1300-F17)*G17</f>
        <v>1484</v>
      </c>
      <c r="I17" s="27">
        <v>0</v>
      </c>
      <c r="J17" s="27">
        <f t="shared" ref="J17:J22" si="6">1300*0.3*I17</f>
        <v>0</v>
      </c>
      <c r="K17" s="27">
        <f t="shared" ref="K17:K39" si="7">H17+J17</f>
        <v>1484</v>
      </c>
    </row>
    <row r="18" s="18" customFormat="1" customHeight="1" spans="1:11">
      <c r="A18" s="27">
        <v>15</v>
      </c>
      <c r="B18" s="33" t="s">
        <v>34</v>
      </c>
      <c r="C18" s="31" t="s">
        <v>35</v>
      </c>
      <c r="D18" s="31" t="s">
        <v>72</v>
      </c>
      <c r="E18" s="34" t="s">
        <v>73</v>
      </c>
      <c r="F18" s="31">
        <v>991</v>
      </c>
      <c r="G18" s="31">
        <v>4</v>
      </c>
      <c r="H18" s="27">
        <f t="shared" si="5"/>
        <v>1236</v>
      </c>
      <c r="I18" s="31">
        <v>3</v>
      </c>
      <c r="J18" s="27">
        <f t="shared" si="6"/>
        <v>1170</v>
      </c>
      <c r="K18" s="27">
        <f t="shared" si="7"/>
        <v>2406</v>
      </c>
    </row>
    <row r="19" s="18" customFormat="1" customHeight="1" spans="1:11">
      <c r="A19" s="27">
        <v>16</v>
      </c>
      <c r="B19" s="33" t="s">
        <v>34</v>
      </c>
      <c r="C19" s="31" t="s">
        <v>35</v>
      </c>
      <c r="D19" s="31" t="s">
        <v>74</v>
      </c>
      <c r="E19" s="34" t="s">
        <v>75</v>
      </c>
      <c r="F19" s="31">
        <v>590</v>
      </c>
      <c r="G19" s="31">
        <v>3</v>
      </c>
      <c r="H19" s="27">
        <f t="shared" si="5"/>
        <v>2130</v>
      </c>
      <c r="I19" s="31">
        <v>2</v>
      </c>
      <c r="J19" s="27">
        <f t="shared" si="6"/>
        <v>780</v>
      </c>
      <c r="K19" s="27">
        <f t="shared" si="7"/>
        <v>2910</v>
      </c>
    </row>
    <row r="20" s="18" customFormat="1" customHeight="1" spans="1:11">
      <c r="A20" s="27">
        <v>17</v>
      </c>
      <c r="B20" s="33" t="s">
        <v>34</v>
      </c>
      <c r="C20" s="31" t="s">
        <v>35</v>
      </c>
      <c r="D20" s="31" t="s">
        <v>76</v>
      </c>
      <c r="E20" s="34" t="s">
        <v>77</v>
      </c>
      <c r="F20" s="31">
        <v>942</v>
      </c>
      <c r="G20" s="31">
        <v>5</v>
      </c>
      <c r="H20" s="27">
        <f t="shared" si="5"/>
        <v>1790</v>
      </c>
      <c r="I20" s="31">
        <v>3</v>
      </c>
      <c r="J20" s="27">
        <f t="shared" si="6"/>
        <v>1170</v>
      </c>
      <c r="K20" s="27">
        <f t="shared" si="7"/>
        <v>2960</v>
      </c>
    </row>
    <row r="21" s="18" customFormat="1" customHeight="1" spans="1:11">
      <c r="A21" s="27">
        <v>18</v>
      </c>
      <c r="B21" s="33" t="s">
        <v>34</v>
      </c>
      <c r="C21" s="31" t="s">
        <v>35</v>
      </c>
      <c r="D21" s="31" t="s">
        <v>78</v>
      </c>
      <c r="E21" s="34" t="s">
        <v>79</v>
      </c>
      <c r="F21" s="31">
        <v>667</v>
      </c>
      <c r="G21" s="31">
        <v>3</v>
      </c>
      <c r="H21" s="27">
        <f t="shared" si="5"/>
        <v>1899</v>
      </c>
      <c r="I21" s="31">
        <v>2</v>
      </c>
      <c r="J21" s="27">
        <f t="shared" si="6"/>
        <v>780</v>
      </c>
      <c r="K21" s="27">
        <f t="shared" si="7"/>
        <v>2679</v>
      </c>
    </row>
    <row r="22" s="18" customFormat="1" customHeight="1" spans="1:11">
      <c r="A22" s="27">
        <v>19</v>
      </c>
      <c r="B22" s="33" t="s">
        <v>34</v>
      </c>
      <c r="C22" s="31" t="s">
        <v>35</v>
      </c>
      <c r="D22" s="31" t="s">
        <v>80</v>
      </c>
      <c r="E22" s="34" t="s">
        <v>81</v>
      </c>
      <c r="F22" s="31">
        <v>441</v>
      </c>
      <c r="G22" s="31">
        <v>1</v>
      </c>
      <c r="H22" s="27">
        <f t="shared" si="5"/>
        <v>859</v>
      </c>
      <c r="I22" s="31">
        <v>1</v>
      </c>
      <c r="J22" s="27">
        <f t="shared" si="6"/>
        <v>390</v>
      </c>
      <c r="K22" s="27">
        <f t="shared" si="7"/>
        <v>1249</v>
      </c>
    </row>
    <row r="23" s="18" customFormat="1" customHeight="1" spans="1:11">
      <c r="A23" s="27">
        <v>20</v>
      </c>
      <c r="B23" s="33" t="s">
        <v>34</v>
      </c>
      <c r="C23" s="31" t="s">
        <v>35</v>
      </c>
      <c r="D23" s="31" t="s">
        <v>82</v>
      </c>
      <c r="E23" s="34" t="s">
        <v>83</v>
      </c>
      <c r="F23" s="31">
        <v>275</v>
      </c>
      <c r="G23" s="31">
        <v>1</v>
      </c>
      <c r="H23" s="27">
        <f t="shared" ref="H23:H42" si="8">(1300-F23)*G23</f>
        <v>1025</v>
      </c>
      <c r="I23" s="31">
        <v>1</v>
      </c>
      <c r="J23" s="27">
        <f t="shared" ref="J23:J42" si="9">1300*0.3*I23</f>
        <v>390</v>
      </c>
      <c r="K23" s="27">
        <f t="shared" si="7"/>
        <v>1415</v>
      </c>
    </row>
    <row r="24" s="18" customFormat="1" customHeight="1" spans="1:11">
      <c r="A24" s="27">
        <v>21</v>
      </c>
      <c r="B24" s="33" t="s">
        <v>34</v>
      </c>
      <c r="C24" s="31" t="s">
        <v>35</v>
      </c>
      <c r="D24" s="31" t="s">
        <v>84</v>
      </c>
      <c r="E24" s="34" t="s">
        <v>85</v>
      </c>
      <c r="F24" s="31">
        <v>247.5</v>
      </c>
      <c r="G24" s="31">
        <v>2</v>
      </c>
      <c r="H24" s="27">
        <f t="shared" si="8"/>
        <v>2105</v>
      </c>
      <c r="I24" s="31">
        <v>2</v>
      </c>
      <c r="J24" s="27">
        <f t="shared" si="9"/>
        <v>780</v>
      </c>
      <c r="K24" s="27">
        <f t="shared" si="7"/>
        <v>2885</v>
      </c>
    </row>
    <row r="25" s="18" customFormat="1" customHeight="1" spans="1:11">
      <c r="A25" s="27">
        <v>22</v>
      </c>
      <c r="B25" s="33" t="s">
        <v>34</v>
      </c>
      <c r="C25" s="31" t="s">
        <v>35</v>
      </c>
      <c r="D25" s="29" t="s">
        <v>86</v>
      </c>
      <c r="E25" s="34" t="s">
        <v>87</v>
      </c>
      <c r="F25" s="31">
        <v>312</v>
      </c>
      <c r="G25" s="31">
        <v>3</v>
      </c>
      <c r="H25" s="27">
        <f t="shared" si="8"/>
        <v>2964</v>
      </c>
      <c r="I25" s="31">
        <v>3</v>
      </c>
      <c r="J25" s="27">
        <f t="shared" si="9"/>
        <v>1170</v>
      </c>
      <c r="K25" s="27">
        <f t="shared" si="7"/>
        <v>4134</v>
      </c>
    </row>
    <row r="26" s="18" customFormat="1" customHeight="1" spans="1:11">
      <c r="A26" s="27">
        <v>23</v>
      </c>
      <c r="B26" s="33" t="s">
        <v>34</v>
      </c>
      <c r="C26" s="31" t="s">
        <v>88</v>
      </c>
      <c r="D26" s="31" t="s">
        <v>89</v>
      </c>
      <c r="E26" s="34" t="s">
        <v>90</v>
      </c>
      <c r="F26" s="31">
        <v>0</v>
      </c>
      <c r="G26" s="31">
        <v>1</v>
      </c>
      <c r="H26" s="27">
        <f t="shared" si="8"/>
        <v>1300</v>
      </c>
      <c r="I26" s="31">
        <v>1</v>
      </c>
      <c r="J26" s="27">
        <f t="shared" si="9"/>
        <v>390</v>
      </c>
      <c r="K26" s="27">
        <f t="shared" si="7"/>
        <v>1690</v>
      </c>
    </row>
    <row r="27" s="18" customFormat="1" customHeight="1" spans="1:11">
      <c r="A27" s="27">
        <v>24</v>
      </c>
      <c r="B27" s="33" t="s">
        <v>34</v>
      </c>
      <c r="C27" s="31" t="s">
        <v>88</v>
      </c>
      <c r="D27" s="31" t="s">
        <v>91</v>
      </c>
      <c r="E27" s="34" t="s">
        <v>92</v>
      </c>
      <c r="F27" s="31">
        <v>256</v>
      </c>
      <c r="G27" s="31">
        <v>3</v>
      </c>
      <c r="H27" s="27">
        <f t="shared" si="8"/>
        <v>3132</v>
      </c>
      <c r="I27" s="31">
        <v>2</v>
      </c>
      <c r="J27" s="27">
        <f t="shared" si="9"/>
        <v>780</v>
      </c>
      <c r="K27" s="27">
        <f t="shared" si="7"/>
        <v>3912</v>
      </c>
    </row>
    <row r="28" s="18" customFormat="1" customHeight="1" spans="1:11">
      <c r="A28" s="27">
        <v>25</v>
      </c>
      <c r="B28" s="33" t="s">
        <v>34</v>
      </c>
      <c r="C28" s="31" t="s">
        <v>88</v>
      </c>
      <c r="D28" s="31" t="s">
        <v>93</v>
      </c>
      <c r="E28" s="34" t="s">
        <v>94</v>
      </c>
      <c r="F28" s="31">
        <v>274</v>
      </c>
      <c r="G28" s="31">
        <v>1</v>
      </c>
      <c r="H28" s="27">
        <f t="shared" si="8"/>
        <v>1026</v>
      </c>
      <c r="I28" s="31">
        <v>1</v>
      </c>
      <c r="J28" s="27">
        <f t="shared" si="9"/>
        <v>390</v>
      </c>
      <c r="K28" s="27">
        <f t="shared" si="7"/>
        <v>1416</v>
      </c>
    </row>
    <row r="29" s="18" customFormat="1" customHeight="1" spans="1:11">
      <c r="A29" s="27">
        <v>26</v>
      </c>
      <c r="B29" s="33" t="s">
        <v>34</v>
      </c>
      <c r="C29" s="31" t="s">
        <v>88</v>
      </c>
      <c r="D29" s="31" t="s">
        <v>95</v>
      </c>
      <c r="E29" s="34" t="s">
        <v>96</v>
      </c>
      <c r="F29" s="31">
        <v>880.75</v>
      </c>
      <c r="G29" s="31">
        <v>4</v>
      </c>
      <c r="H29" s="27">
        <f t="shared" si="8"/>
        <v>1677</v>
      </c>
      <c r="I29" s="31">
        <v>3</v>
      </c>
      <c r="J29" s="27">
        <f t="shared" si="9"/>
        <v>1170</v>
      </c>
      <c r="K29" s="27">
        <f t="shared" si="7"/>
        <v>2847</v>
      </c>
    </row>
    <row r="30" s="18" customFormat="1" customHeight="1" spans="1:11">
      <c r="A30" s="27">
        <v>27</v>
      </c>
      <c r="B30" s="33" t="s">
        <v>34</v>
      </c>
      <c r="C30" s="31" t="s">
        <v>88</v>
      </c>
      <c r="D30" s="29" t="s">
        <v>97</v>
      </c>
      <c r="E30" s="34" t="s">
        <v>98</v>
      </c>
      <c r="F30" s="31">
        <v>1033.8</v>
      </c>
      <c r="G30" s="31">
        <v>5</v>
      </c>
      <c r="H30" s="27">
        <f t="shared" si="8"/>
        <v>1331</v>
      </c>
      <c r="I30" s="31">
        <v>4</v>
      </c>
      <c r="J30" s="27">
        <f t="shared" si="9"/>
        <v>1560</v>
      </c>
      <c r="K30" s="27">
        <f t="shared" si="7"/>
        <v>2891</v>
      </c>
    </row>
    <row r="31" s="18" customFormat="1" customHeight="1" spans="1:11">
      <c r="A31" s="27">
        <v>28</v>
      </c>
      <c r="B31" s="33" t="s">
        <v>34</v>
      </c>
      <c r="C31" s="31" t="s">
        <v>88</v>
      </c>
      <c r="D31" s="31" t="s">
        <v>99</v>
      </c>
      <c r="E31" s="34" t="s">
        <v>100</v>
      </c>
      <c r="F31" s="31">
        <v>480.5</v>
      </c>
      <c r="G31" s="31">
        <v>4</v>
      </c>
      <c r="H31" s="27">
        <f t="shared" si="8"/>
        <v>3278</v>
      </c>
      <c r="I31" s="31">
        <v>2</v>
      </c>
      <c r="J31" s="27">
        <f t="shared" si="9"/>
        <v>780</v>
      </c>
      <c r="K31" s="27">
        <f t="shared" si="7"/>
        <v>4058</v>
      </c>
    </row>
    <row r="32" s="18" customFormat="1" customHeight="1" spans="1:11">
      <c r="A32" s="27">
        <v>29</v>
      </c>
      <c r="B32" s="33" t="s">
        <v>34</v>
      </c>
      <c r="C32" s="31" t="s">
        <v>88</v>
      </c>
      <c r="D32" s="31" t="s">
        <v>101</v>
      </c>
      <c r="E32" s="34" t="s">
        <v>102</v>
      </c>
      <c r="F32" s="31">
        <v>247</v>
      </c>
      <c r="G32" s="31">
        <v>2</v>
      </c>
      <c r="H32" s="27">
        <f t="shared" si="8"/>
        <v>2106</v>
      </c>
      <c r="I32" s="31">
        <v>2</v>
      </c>
      <c r="J32" s="27">
        <f t="shared" si="9"/>
        <v>780</v>
      </c>
      <c r="K32" s="27">
        <f t="shared" si="7"/>
        <v>2886</v>
      </c>
    </row>
    <row r="33" s="18" customFormat="1" customHeight="1" spans="1:11">
      <c r="A33" s="27">
        <v>30</v>
      </c>
      <c r="B33" s="33" t="s">
        <v>34</v>
      </c>
      <c r="C33" s="31" t="s">
        <v>88</v>
      </c>
      <c r="D33" s="29" t="s">
        <v>103</v>
      </c>
      <c r="E33" s="34" t="s">
        <v>104</v>
      </c>
      <c r="F33" s="31">
        <v>300</v>
      </c>
      <c r="G33" s="31">
        <v>1</v>
      </c>
      <c r="H33" s="27">
        <v>1000</v>
      </c>
      <c r="I33" s="31">
        <v>1</v>
      </c>
      <c r="J33" s="27">
        <v>390</v>
      </c>
      <c r="K33" s="27">
        <f t="shared" si="7"/>
        <v>1390</v>
      </c>
    </row>
    <row r="34" s="18" customFormat="1" customHeight="1" spans="1:11">
      <c r="A34" s="27">
        <v>31</v>
      </c>
      <c r="B34" s="33" t="s">
        <v>34</v>
      </c>
      <c r="C34" s="31" t="s">
        <v>105</v>
      </c>
      <c r="D34" s="31" t="s">
        <v>106</v>
      </c>
      <c r="E34" s="34" t="s">
        <v>107</v>
      </c>
      <c r="F34" s="31">
        <v>75</v>
      </c>
      <c r="G34" s="31">
        <v>2</v>
      </c>
      <c r="H34" s="27">
        <f t="shared" ref="H34:H37" si="10">(1300-F34)*G34</f>
        <v>2450</v>
      </c>
      <c r="I34" s="31">
        <v>3</v>
      </c>
      <c r="J34" s="27">
        <f t="shared" ref="J34:J37" si="11">1300*0.3*I34</f>
        <v>1170</v>
      </c>
      <c r="K34" s="27">
        <f t="shared" si="7"/>
        <v>3620</v>
      </c>
    </row>
    <row r="35" s="18" customFormat="1" customHeight="1" spans="1:11">
      <c r="A35" s="27">
        <v>32</v>
      </c>
      <c r="B35" s="33" t="s">
        <v>34</v>
      </c>
      <c r="C35" s="33" t="s">
        <v>105</v>
      </c>
      <c r="D35" s="31" t="s">
        <v>108</v>
      </c>
      <c r="E35" s="34" t="s">
        <v>109</v>
      </c>
      <c r="F35" s="31">
        <v>150</v>
      </c>
      <c r="G35" s="31">
        <v>1</v>
      </c>
      <c r="H35" s="27">
        <f t="shared" si="10"/>
        <v>1150</v>
      </c>
      <c r="I35" s="31">
        <v>1</v>
      </c>
      <c r="J35" s="27">
        <f t="shared" si="11"/>
        <v>390</v>
      </c>
      <c r="K35" s="27">
        <f t="shared" si="7"/>
        <v>1540</v>
      </c>
    </row>
    <row r="36" customHeight="1" spans="1:11">
      <c r="A36" s="27">
        <v>33</v>
      </c>
      <c r="B36" s="28" t="s">
        <v>44</v>
      </c>
      <c r="C36" s="28" t="s">
        <v>44</v>
      </c>
      <c r="D36" s="31" t="s">
        <v>110</v>
      </c>
      <c r="E36" s="30" t="s">
        <v>111</v>
      </c>
      <c r="F36" s="27">
        <v>700</v>
      </c>
      <c r="G36" s="27">
        <v>2</v>
      </c>
      <c r="H36" s="27">
        <f t="shared" si="10"/>
        <v>1200</v>
      </c>
      <c r="I36" s="27">
        <v>2</v>
      </c>
      <c r="J36" s="27">
        <f t="shared" si="11"/>
        <v>780</v>
      </c>
      <c r="K36" s="27">
        <f t="shared" si="7"/>
        <v>1980</v>
      </c>
    </row>
    <row r="37" customHeight="1" spans="1:11">
      <c r="A37" s="27">
        <v>34</v>
      </c>
      <c r="B37" s="28" t="s">
        <v>44</v>
      </c>
      <c r="C37" s="28" t="s">
        <v>44</v>
      </c>
      <c r="D37" s="29" t="s">
        <v>112</v>
      </c>
      <c r="E37" s="30" t="s">
        <v>113</v>
      </c>
      <c r="F37" s="27">
        <v>0</v>
      </c>
      <c r="G37" s="27">
        <v>2</v>
      </c>
      <c r="H37" s="27">
        <f t="shared" si="10"/>
        <v>2600</v>
      </c>
      <c r="I37" s="27">
        <v>1</v>
      </c>
      <c r="J37" s="27">
        <f t="shared" si="11"/>
        <v>390</v>
      </c>
      <c r="K37" s="27">
        <f t="shared" si="7"/>
        <v>2990</v>
      </c>
    </row>
    <row r="38" customHeight="1" spans="1:11">
      <c r="A38" s="27" t="s">
        <v>55</v>
      </c>
      <c r="B38" s="27">
        <f>SUBTOTAL(3,B4:B37)</f>
        <v>34</v>
      </c>
      <c r="C38" s="27" t="s">
        <v>57</v>
      </c>
      <c r="D38" s="31" t="s">
        <v>57</v>
      </c>
      <c r="E38" s="27" t="s">
        <v>57</v>
      </c>
      <c r="F38" s="27" t="s">
        <v>57</v>
      </c>
      <c r="G38" s="27">
        <f>SUM(G4:G37)</f>
        <v>80</v>
      </c>
      <c r="H38" s="27">
        <f>SUM(H4:H37)</f>
        <v>57558.2</v>
      </c>
      <c r="I38" s="27">
        <f>SUM(I4:I37)</f>
        <v>69</v>
      </c>
      <c r="J38" s="27">
        <f>SUM(J4:J37)</f>
        <v>26910</v>
      </c>
      <c r="K38" s="27">
        <f>SUM(K4:K37)</f>
        <v>84468.2</v>
      </c>
    </row>
    <row r="39" customHeight="1" spans="1:11">
      <c r="A39" s="35"/>
      <c r="B39" s="36"/>
      <c r="C39" s="36"/>
      <c r="D39" s="37"/>
      <c r="E39" s="38"/>
      <c r="F39" s="38"/>
      <c r="G39" s="38"/>
      <c r="H39" s="36"/>
      <c r="I39" s="36"/>
      <c r="J39" s="36"/>
      <c r="K39" s="36"/>
    </row>
    <row r="40" customHeight="1" spans="1:11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customHeight="1" spans="1:11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customHeight="1" spans="1:11">
      <c r="A42" s="41"/>
      <c r="B42" s="43" t="s">
        <v>114</v>
      </c>
      <c r="C42" s="43"/>
      <c r="D42" s="43"/>
      <c r="E42" s="43"/>
      <c r="F42" s="44" t="s">
        <v>115</v>
      </c>
      <c r="G42" s="44"/>
      <c r="H42" s="44"/>
      <c r="I42" s="43"/>
      <c r="J42" s="43" t="s">
        <v>116</v>
      </c>
      <c r="K42" s="43" t="s">
        <v>55</v>
      </c>
    </row>
    <row r="43" customHeight="1" spans="1:11">
      <c r="A43" s="41"/>
      <c r="B43" s="45" t="s">
        <v>117</v>
      </c>
      <c r="C43" s="45" t="s">
        <v>118</v>
      </c>
      <c r="D43" s="45" t="s">
        <v>114</v>
      </c>
      <c r="E43" s="45" t="s">
        <v>119</v>
      </c>
      <c r="F43" s="46" t="s">
        <v>117</v>
      </c>
      <c r="G43" s="46" t="s">
        <v>118</v>
      </c>
      <c r="H43" s="45" t="s">
        <v>120</v>
      </c>
      <c r="I43" s="45" t="s">
        <v>121</v>
      </c>
      <c r="J43" s="46" t="s">
        <v>117</v>
      </c>
      <c r="K43" s="43"/>
    </row>
    <row r="44" customHeight="1" spans="1:11">
      <c r="A44" s="41"/>
      <c r="B44" s="43">
        <f>B38</f>
        <v>34</v>
      </c>
      <c r="C44" s="43">
        <f>G38</f>
        <v>80</v>
      </c>
      <c r="D44" s="43">
        <f>H38</f>
        <v>57558.2</v>
      </c>
      <c r="E44" s="43">
        <f>B38*20</f>
        <v>680</v>
      </c>
      <c r="F44" s="43" t="e">
        <f>#REF!</f>
        <v>#REF!</v>
      </c>
      <c r="G44" s="43">
        <f>G40</f>
        <v>0</v>
      </c>
      <c r="H44" s="43" t="e">
        <f>#REF!</f>
        <v>#REF!</v>
      </c>
      <c r="I44" s="43" t="e">
        <f>#REF!</f>
        <v>#REF!</v>
      </c>
      <c r="J44" s="43">
        <v>12</v>
      </c>
      <c r="K44" s="43" t="e">
        <f>H38+#REF!+#REF!+J38+#REF!</f>
        <v>#REF!</v>
      </c>
    </row>
    <row r="45" customHeight="1" spans="1:11">
      <c r="A45" s="47"/>
      <c r="B45" s="47"/>
      <c r="C45" s="47"/>
      <c r="D45" s="48"/>
      <c r="E45" s="47"/>
      <c r="F45" s="47"/>
      <c r="G45" s="47"/>
      <c r="H45" s="49"/>
      <c r="I45" s="49"/>
      <c r="J45" s="49"/>
      <c r="K45" s="49"/>
    </row>
    <row r="46" customHeight="1" spans="1:11">
      <c r="A46" s="47"/>
      <c r="B46" s="47"/>
      <c r="C46" s="47"/>
      <c r="D46" s="48"/>
      <c r="E46" s="47"/>
      <c r="F46" s="47"/>
      <c r="G46" s="47"/>
      <c r="H46" s="49"/>
      <c r="I46" s="49"/>
      <c r="J46" s="49"/>
      <c r="K46" s="49"/>
    </row>
    <row r="47" customHeight="1" spans="1:11">
      <c r="A47" s="47"/>
      <c r="B47" s="47"/>
      <c r="C47" s="47"/>
      <c r="D47" s="48"/>
      <c r="E47" s="47"/>
      <c r="F47" s="47"/>
      <c r="G47" s="47"/>
      <c r="H47" s="49"/>
      <c r="I47" s="49"/>
      <c r="J47" s="49"/>
      <c r="K47" s="49"/>
    </row>
    <row r="48" customHeight="1" spans="1:11">
      <c r="A48" s="47"/>
      <c r="B48" s="47"/>
      <c r="C48" s="47"/>
      <c r="D48" s="48"/>
      <c r="E48" s="47"/>
      <c r="F48" s="47"/>
      <c r="G48" s="47"/>
      <c r="H48" s="49"/>
      <c r="I48" s="49"/>
      <c r="J48" s="49"/>
      <c r="K48" s="49"/>
    </row>
    <row r="49" customHeight="1" spans="1:11">
      <c r="A49" s="47"/>
      <c r="B49" s="47"/>
      <c r="C49" s="47"/>
      <c r="D49" s="48"/>
      <c r="E49" s="47"/>
      <c r="F49" s="47"/>
      <c r="G49" s="47"/>
      <c r="H49" s="49"/>
      <c r="I49" s="49"/>
      <c r="J49" s="49"/>
      <c r="K49" s="49"/>
    </row>
    <row r="50" customHeight="1" spans="1:11">
      <c r="A50" s="47"/>
      <c r="B50" s="47"/>
      <c r="C50" s="47"/>
      <c r="D50" s="48"/>
      <c r="E50" s="47"/>
      <c r="F50" s="47"/>
      <c r="G50" s="47"/>
      <c r="H50" s="49"/>
      <c r="I50" s="49"/>
      <c r="J50" s="49"/>
      <c r="K50" s="49"/>
    </row>
    <row r="51" customHeight="1" spans="1:11">
      <c r="A51" s="47"/>
      <c r="B51" s="47"/>
      <c r="C51" s="47"/>
      <c r="D51" s="48"/>
      <c r="E51" s="47"/>
      <c r="F51" s="47"/>
      <c r="G51" s="47"/>
      <c r="H51" s="49"/>
      <c r="I51" s="49"/>
      <c r="J51" s="49"/>
      <c r="K51" s="49"/>
    </row>
    <row r="52" customHeight="1" spans="1:11">
      <c r="A52" s="47"/>
      <c r="B52" s="47"/>
      <c r="C52" s="47"/>
      <c r="D52" s="48"/>
      <c r="E52" s="47"/>
      <c r="F52" s="47"/>
      <c r="G52" s="47"/>
      <c r="H52" s="49"/>
      <c r="I52" s="49"/>
      <c r="J52" s="49"/>
      <c r="K52" s="49"/>
    </row>
    <row r="53" customHeight="1" spans="1:11">
      <c r="A53" s="47"/>
      <c r="B53" s="47"/>
      <c r="C53" s="47"/>
      <c r="D53" s="48"/>
      <c r="E53" s="47"/>
      <c r="F53" s="47"/>
      <c r="G53" s="47"/>
      <c r="H53" s="49"/>
      <c r="I53" s="49"/>
      <c r="J53" s="49"/>
      <c r="K53" s="49"/>
    </row>
    <row r="54" customHeight="1" spans="1:11">
      <c r="A54" s="47"/>
      <c r="B54" s="47"/>
      <c r="C54" s="47"/>
      <c r="D54" s="48"/>
      <c r="E54" s="47"/>
      <c r="F54" s="47"/>
      <c r="G54" s="47"/>
      <c r="H54" s="49"/>
      <c r="I54" s="49"/>
      <c r="J54" s="49"/>
      <c r="K54" s="49"/>
    </row>
    <row r="55" customHeight="1" spans="1:11">
      <c r="A55" s="47"/>
      <c r="B55" s="47"/>
      <c r="C55" s="47"/>
      <c r="D55" s="48"/>
      <c r="E55" s="47"/>
      <c r="F55" s="47"/>
      <c r="G55" s="47"/>
      <c r="H55" s="49"/>
      <c r="I55" s="49"/>
      <c r="J55" s="49"/>
      <c r="K55" s="49"/>
    </row>
    <row r="56" customHeight="1" spans="1:11">
      <c r="A56" s="47"/>
      <c r="B56" s="47"/>
      <c r="C56" s="47"/>
      <c r="D56" s="48"/>
      <c r="E56" s="47"/>
      <c r="F56" s="47"/>
      <c r="G56" s="47"/>
      <c r="H56" s="49"/>
      <c r="I56" s="49"/>
      <c r="J56" s="49"/>
      <c r="K56" s="49"/>
    </row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 spans="12:12">
      <c r="L129" s="47"/>
    </row>
    <row r="130" customHeight="1" spans="12:12">
      <c r="L130" s="47"/>
    </row>
    <row r="131" customHeight="1" spans="12:12">
      <c r="L131" s="47"/>
    </row>
    <row r="132" customHeight="1" spans="12:12">
      <c r="L132" s="47"/>
    </row>
    <row r="133" customHeight="1" spans="12:12">
      <c r="L133" s="47"/>
    </row>
    <row r="134" customHeight="1" spans="12:12">
      <c r="L134" s="47"/>
    </row>
    <row r="135" customHeight="1" spans="12:12">
      <c r="L135" s="47"/>
    </row>
    <row r="136" customHeight="1" spans="12:12">
      <c r="L136" s="47"/>
    </row>
    <row r="137" customHeight="1" spans="12:12">
      <c r="L137" s="47"/>
    </row>
    <row r="138" customHeight="1" spans="12:12">
      <c r="L138" s="47"/>
    </row>
    <row r="139" customHeight="1" spans="12:12">
      <c r="L139" s="47"/>
    </row>
    <row r="140" customHeight="1" spans="12:12">
      <c r="L140" s="47"/>
    </row>
    <row r="141" customHeight="1" spans="12:12">
      <c r="L141" s="47"/>
    </row>
    <row r="142" customHeight="1" spans="12:12">
      <c r="L142" s="47"/>
    </row>
    <row r="143" customHeight="1" spans="12:12">
      <c r="L143" s="47"/>
    </row>
    <row r="144" customHeight="1" spans="12:12">
      <c r="L144" s="47"/>
    </row>
    <row r="145" customHeight="1" spans="12:12">
      <c r="L145" s="47"/>
    </row>
    <row r="146" customHeight="1" spans="12:12">
      <c r="L146" s="47"/>
    </row>
    <row r="147" customHeight="1"/>
    <row r="151" customHeight="1"/>
  </sheetData>
  <autoFilter ref="A3:K39">
    <extLst/>
  </autoFilter>
  <mergeCells count="10">
    <mergeCell ref="A1:K1"/>
    <mergeCell ref="A2:B2"/>
    <mergeCell ref="C2:E2"/>
    <mergeCell ref="F2:H2"/>
    <mergeCell ref="J2:K2"/>
    <mergeCell ref="L3:U3"/>
    <mergeCell ref="L11:M11"/>
    <mergeCell ref="C39:D39"/>
    <mergeCell ref="B42:E42"/>
    <mergeCell ref="F42:H42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  <ignoredErrors>
    <ignoredError sqref="H4:H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J20" sqref="J20"/>
    </sheetView>
  </sheetViews>
  <sheetFormatPr defaultColWidth="9" defaultRowHeight="14.25"/>
  <cols>
    <col min="1" max="10" width="9.875" style="1" customWidth="1"/>
    <col min="11" max="16384" width="9" style="1"/>
  </cols>
  <sheetData>
    <row r="1" ht="42.75" customHeight="1" spans="1:10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1" spans="1:10">
      <c r="A2" s="3" t="s">
        <v>123</v>
      </c>
      <c r="B2" s="3"/>
      <c r="C2" s="3"/>
      <c r="D2" s="3"/>
      <c r="E2" s="3" t="s">
        <v>124</v>
      </c>
      <c r="F2" s="4"/>
      <c r="G2" s="4"/>
      <c r="H2" s="5"/>
      <c r="I2" s="5"/>
      <c r="J2" s="5"/>
    </row>
    <row r="3" ht="21.75" customHeight="1" spans="1:10">
      <c r="A3" s="6" t="s">
        <v>5</v>
      </c>
      <c r="B3" s="7" t="s">
        <v>125</v>
      </c>
      <c r="C3" s="7"/>
      <c r="D3" s="7"/>
      <c r="E3" s="7"/>
      <c r="F3" s="7"/>
      <c r="G3" s="7" t="s">
        <v>126</v>
      </c>
      <c r="H3" s="7"/>
      <c r="I3" s="7"/>
      <c r="J3" s="14" t="s">
        <v>127</v>
      </c>
    </row>
    <row r="4" ht="36.75" customHeight="1" spans="1:10">
      <c r="A4" s="8"/>
      <c r="B4" s="9" t="s">
        <v>117</v>
      </c>
      <c r="C4" s="9" t="s">
        <v>128</v>
      </c>
      <c r="D4" s="9" t="s">
        <v>129</v>
      </c>
      <c r="E4" s="9" t="s">
        <v>130</v>
      </c>
      <c r="F4" s="9" t="s">
        <v>131</v>
      </c>
      <c r="G4" s="9" t="s">
        <v>117</v>
      </c>
      <c r="H4" s="9" t="s">
        <v>128</v>
      </c>
      <c r="I4" s="9" t="s">
        <v>130</v>
      </c>
      <c r="J4" s="14"/>
    </row>
    <row r="5" ht="24.75" customHeight="1" spans="1:10">
      <c r="A5" s="10" t="s">
        <v>16</v>
      </c>
      <c r="B5" s="11">
        <v>13</v>
      </c>
      <c r="C5" s="11">
        <v>28</v>
      </c>
      <c r="D5" s="11">
        <v>19816</v>
      </c>
      <c r="E5" s="11">
        <v>11310</v>
      </c>
      <c r="F5" s="12">
        <f>SUM(D5:E5)</f>
        <v>31126</v>
      </c>
      <c r="G5" s="12">
        <v>2</v>
      </c>
      <c r="H5" s="12">
        <v>5</v>
      </c>
      <c r="I5" s="12">
        <v>1300</v>
      </c>
      <c r="J5" s="12">
        <f t="shared" ref="J5:J10" si="0">F5+I5</f>
        <v>32426</v>
      </c>
    </row>
    <row r="6" ht="24.75" customHeight="1" spans="1:10">
      <c r="A6" s="10" t="s">
        <v>69</v>
      </c>
      <c r="B6" s="11">
        <v>1</v>
      </c>
      <c r="C6" s="11">
        <v>2</v>
      </c>
      <c r="D6" s="11">
        <v>1484</v>
      </c>
      <c r="E6" s="11">
        <v>0</v>
      </c>
      <c r="F6" s="12">
        <f t="shared" ref="F5:F8" si="1">SUM(D6:E6)</f>
        <v>1484</v>
      </c>
      <c r="G6" s="12">
        <v>0</v>
      </c>
      <c r="H6" s="12">
        <v>0</v>
      </c>
      <c r="I6" s="12">
        <v>0</v>
      </c>
      <c r="J6" s="12">
        <f t="shared" si="0"/>
        <v>1484</v>
      </c>
    </row>
    <row r="7" ht="24.75" customHeight="1" spans="1:10">
      <c r="A7" s="10" t="s">
        <v>34</v>
      </c>
      <c r="B7" s="13">
        <v>18</v>
      </c>
      <c r="C7" s="13">
        <v>46</v>
      </c>
      <c r="D7" s="13">
        <v>32458</v>
      </c>
      <c r="E7" s="13">
        <v>14430</v>
      </c>
      <c r="F7" s="12">
        <f t="shared" si="1"/>
        <v>46888</v>
      </c>
      <c r="G7" s="12">
        <v>2</v>
      </c>
      <c r="H7" s="12">
        <v>7</v>
      </c>
      <c r="I7" s="12">
        <v>1300</v>
      </c>
      <c r="J7" s="12">
        <f t="shared" si="0"/>
        <v>48188</v>
      </c>
    </row>
    <row r="8" ht="24.75" customHeight="1" spans="1:10">
      <c r="A8" s="10" t="s">
        <v>44</v>
      </c>
      <c r="B8" s="13">
        <v>2</v>
      </c>
      <c r="C8" s="13">
        <v>4</v>
      </c>
      <c r="D8" s="13">
        <v>3800</v>
      </c>
      <c r="E8" s="13">
        <v>1170</v>
      </c>
      <c r="F8" s="12">
        <f t="shared" si="1"/>
        <v>4970</v>
      </c>
      <c r="G8" s="12">
        <v>2</v>
      </c>
      <c r="H8" s="12">
        <v>2</v>
      </c>
      <c r="I8" s="12">
        <v>520</v>
      </c>
      <c r="J8" s="12">
        <f t="shared" si="0"/>
        <v>5490</v>
      </c>
    </row>
    <row r="9" ht="24.75" customHeight="1" spans="1:10">
      <c r="A9" s="10" t="s">
        <v>132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0</v>
      </c>
    </row>
    <row r="10" ht="24.75" customHeight="1" spans="1:10">
      <c r="A10" s="10" t="s">
        <v>133</v>
      </c>
      <c r="B10" s="13">
        <v>0</v>
      </c>
      <c r="C10" s="13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0</v>
      </c>
    </row>
    <row r="11" ht="24.75" customHeight="1" spans="1:10">
      <c r="A11" s="7" t="s">
        <v>55</v>
      </c>
      <c r="B11" s="12">
        <f t="shared" ref="B11:J11" si="2">SUM(B5:B10)</f>
        <v>34</v>
      </c>
      <c r="C11" s="12">
        <f t="shared" si="2"/>
        <v>80</v>
      </c>
      <c r="D11" s="12">
        <f t="shared" si="2"/>
        <v>57558</v>
      </c>
      <c r="E11" s="12">
        <f t="shared" si="2"/>
        <v>26910</v>
      </c>
      <c r="F11" s="12">
        <f t="shared" si="2"/>
        <v>84468</v>
      </c>
      <c r="G11" s="12">
        <f t="shared" si="2"/>
        <v>6</v>
      </c>
      <c r="H11" s="12">
        <f t="shared" si="2"/>
        <v>14</v>
      </c>
      <c r="I11" s="12">
        <f t="shared" si="2"/>
        <v>3120</v>
      </c>
      <c r="J11" s="15">
        <f t="shared" si="2"/>
        <v>87588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  <ignoredErrors>
    <ignoredError sqref="F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2022-01-05T10:06:35Z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